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L:\Peoria\!General\SW Program Management\Administration\Grant and Credit Manual\2022 Manual Update\Final Version\"/>
    </mc:Choice>
  </mc:AlternateContent>
  <xr:revisionPtr revIDLastSave="0" documentId="8_{B4844CF8-AF21-4E28-8554-B4DE403E988D}" xr6:coauthVersionLast="47" xr6:coauthVersionMax="47" xr10:uidLastSave="{00000000-0000-0000-0000-000000000000}"/>
  <workbookProtection workbookAlgorithmName="SHA-512" workbookHashValue="CmU2TpBiHnUqZBwsc8rB2qGsN21RQxcPQf8LdiHJgdgZ4LMEMc66FRfKm92WL223OtbjPq2poRRf0QsmH0+0tg==" workbookSaltValue="Hu268lrCC1hXnGWewqf+pg==" workbookSpinCount="100000" lockStructure="1"/>
  <bookViews>
    <workbookView xWindow="15510" yWindow="-16320" windowWidth="29040" windowHeight="15840" xr2:uid="{00000000-000D-0000-FFFF-FFFF00000000}"/>
  </bookViews>
  <sheets>
    <sheet name="Calculator" sheetId="4" r:id="rId1"/>
  </sheets>
  <definedNames>
    <definedName name="_xlnm.Print_Area" localSheetId="0">Calculator!$A$7:$N$81</definedName>
    <definedName name="_xlnm.Print_Titles" localSheetId="0">Calculator!$1:$6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8" i="4" l="1"/>
  <c r="K34" i="4" l="1"/>
  <c r="B64" i="4" l="1"/>
  <c r="B63" i="4"/>
  <c r="B62" i="4"/>
  <c r="B61" i="4"/>
  <c r="B60" i="4"/>
  <c r="B59" i="4"/>
  <c r="I64" i="4"/>
  <c r="I63" i="4"/>
  <c r="I62" i="4"/>
  <c r="I61" i="4"/>
  <c r="I60" i="4"/>
  <c r="I59" i="4"/>
  <c r="D80" i="4"/>
  <c r="C80" i="4"/>
  <c r="B80" i="4"/>
  <c r="B74" i="4"/>
  <c r="L62" i="4" l="1"/>
  <c r="L64" i="4"/>
  <c r="L61" i="4"/>
  <c r="L63" i="4"/>
  <c r="L59" i="4"/>
  <c r="L60" i="4"/>
  <c r="E62" i="4"/>
  <c r="E64" i="4"/>
  <c r="E63" i="4"/>
  <c r="E60" i="4"/>
  <c r="E59" i="4"/>
  <c r="E61" i="4"/>
  <c r="K36" i="4" l="1"/>
  <c r="K35" i="4"/>
  <c r="E74" i="4"/>
  <c r="K39" i="4" l="1"/>
  <c r="E46" i="4" l="1"/>
  <c r="F74" i="4" s="1"/>
  <c r="K40" i="4"/>
  <c r="E48" i="4"/>
  <c r="J74" i="4" s="1"/>
  <c r="K74" i="4" s="1"/>
  <c r="J80" i="4" l="1"/>
  <c r="G74" i="4"/>
  <c r="F80" i="4"/>
  <c r="M64" i="4"/>
  <c r="F62" i="4"/>
  <c r="M63" i="4"/>
  <c r="F61" i="4"/>
  <c r="F63" i="4"/>
  <c r="M59" i="4"/>
  <c r="M60" i="4"/>
  <c r="M61" i="4"/>
  <c r="F60" i="4"/>
  <c r="M62" i="4"/>
  <c r="F64" i="4"/>
  <c r="F59" i="4"/>
  <c r="N60" i="4"/>
  <c r="G60" i="4"/>
  <c r="G59" i="4"/>
  <c r="G61" i="4"/>
  <c r="G63" i="4"/>
  <c r="G62" i="4"/>
  <c r="N62" i="4"/>
  <c r="N61" i="4"/>
  <c r="N64" i="4"/>
  <c r="G64" i="4"/>
  <c r="N63" i="4"/>
  <c r="N59" i="4"/>
  <c r="K80" i="4" l="1"/>
  <c r="K81" i="4" s="1"/>
  <c r="G80" i="4" l="1"/>
  <c r="G81" i="4" s="1"/>
</calcChain>
</file>

<file path=xl/sharedStrings.xml><?xml version="1.0" encoding="utf-8"?>
<sst xmlns="http://schemas.openxmlformats.org/spreadsheetml/2006/main" count="105" uniqueCount="66">
  <si>
    <t>Width</t>
  </si>
  <si>
    <t>Length</t>
  </si>
  <si>
    <t>HOW TO SIZE YOUR RAIN GARDEN</t>
  </si>
  <si>
    <t>in</t>
  </si>
  <si>
    <t>ft</t>
  </si>
  <si>
    <t>per month</t>
  </si>
  <si>
    <t>per year</t>
  </si>
  <si>
    <t>What is the length of gutter that drains to the downspout?</t>
  </si>
  <si>
    <t>What is the distance from the wall to the peak of the roof?</t>
  </si>
  <si>
    <t>inches</t>
  </si>
  <si>
    <t>inch</t>
  </si>
  <si>
    <t>RAIN GARDEN CALCULATOR</t>
  </si>
  <si>
    <t>Rainfall Depth</t>
  </si>
  <si>
    <t>`</t>
  </si>
  <si>
    <t>Required Volume (imp. area x depth)</t>
  </si>
  <si>
    <t>Grant Reimbursement Rates</t>
  </si>
  <si>
    <t>How much of your driveway?</t>
  </si>
  <si>
    <t>How much of the sidewalk?</t>
  </si>
  <si>
    <t>Stores 1" Rain</t>
  </si>
  <si>
    <t>Storage Volume Results for Various Rain Garden sizes</t>
  </si>
  <si>
    <t>Storage Volume</t>
  </si>
  <si>
    <t>Storage Volume Results for Specified Rain Garden sizes</t>
  </si>
  <si>
    <t>Basin Depth</t>
  </si>
  <si>
    <t>Grant Amount</t>
  </si>
  <si>
    <t>Credit Amount</t>
  </si>
  <si>
    <t>Your Rain Garden will need to be depressed below the ground surface in order to store the rainfall runoff.</t>
  </si>
  <si>
    <t>Version</t>
  </si>
  <si>
    <t>Length (ft)</t>
  </si>
  <si>
    <t>Width (ft)</t>
  </si>
  <si>
    <t>x</t>
  </si>
  <si>
    <t>=</t>
  </si>
  <si>
    <t>Enter the Rain Garden Length and Width you will build below.</t>
  </si>
  <si>
    <t>Runoff from your roof</t>
  </si>
  <si>
    <t xml:space="preserve">Will runoff from a downspout drain to the Rain Garden? </t>
  </si>
  <si>
    <t>How much of your patio?</t>
  </si>
  <si>
    <t>Runoff from your pavement</t>
  </si>
  <si>
    <t xml:space="preserve"> </t>
  </si>
  <si>
    <r>
      <t xml:space="preserve">If </t>
    </r>
    <r>
      <rPr>
        <b/>
        <sz val="11"/>
        <color rgb="FF1E6A93"/>
        <rFont val="Calibri (Body)_x0000_"/>
      </rPr>
      <t>Yes</t>
    </r>
    <r>
      <rPr>
        <sz val="11"/>
        <color theme="1" tint="0.249977111117893"/>
        <rFont val="Calibri"/>
        <family val="2"/>
        <scheme val="minor"/>
      </rPr>
      <t>, how many square feet?</t>
    </r>
  </si>
  <si>
    <r>
      <t xml:space="preserve">If </t>
    </r>
    <r>
      <rPr>
        <b/>
        <sz val="11"/>
        <color rgb="FF1E6A93"/>
        <rFont val="Calibri (Body)_x0000_"/>
      </rPr>
      <t>No</t>
    </r>
    <r>
      <rPr>
        <sz val="11"/>
        <color theme="1" tint="0.249977111117893"/>
        <rFont val="Calibri"/>
        <family val="2"/>
        <scheme val="minor"/>
      </rPr>
      <t>, let's step through the following process to figure out the answer.</t>
    </r>
  </si>
  <si>
    <t>STEP 1: CALCULATE IMPERVIOUS AREA RUNOFF</t>
  </si>
  <si>
    <t>STEP 3: CALCULATE REIMBURSEMENT</t>
  </si>
  <si>
    <t>STEP 4: CALCULATE CREDIT</t>
  </si>
  <si>
    <t>Do you know how much impervious area is going to drain to the Rain Garden you intend to build?</t>
  </si>
  <si>
    <t>If so, let's calculate the roof area that drains into the downspout.</t>
  </si>
  <si>
    <t>Roof area that drains into the downspout</t>
  </si>
  <si>
    <t>If so, let's calculate the area.</t>
  </si>
  <si>
    <t>Will runoff from any pavement like driveways, patios or sidewalks drain into the Rain Garden?</t>
  </si>
  <si>
    <t xml:space="preserve">Based on the information you have provided, your Rain Garden will receive runoff from: </t>
  </si>
  <si>
    <t>The total percentage of your impervious area that will drain into the Rain Garden is:</t>
  </si>
  <si>
    <t>How much impervious area is on your property?</t>
  </si>
  <si>
    <t>STEP 2: CALCULATE IMPERVIOUS AREA RUNOFF VOLUME TO BE STORED</t>
  </si>
  <si>
    <t>sq ft</t>
  </si>
  <si>
    <t>Area (sq ft)</t>
  </si>
  <si>
    <t>sq ft of impervious area</t>
  </si>
  <si>
    <t>cu ft</t>
  </si>
  <si>
    <t>Enter a Depth of the depression between 4-12 inches:</t>
  </si>
  <si>
    <t>Applicant name</t>
  </si>
  <si>
    <t>Stormwater Account Number</t>
  </si>
  <si>
    <t xml:space="preserve">Please complete and submit this calculator to accompany Form B or Form E. </t>
  </si>
  <si>
    <r>
      <t xml:space="preserve">Enter information in the </t>
    </r>
    <r>
      <rPr>
        <b/>
        <sz val="11"/>
        <color theme="1" tint="0.249977111117893"/>
        <rFont val="Calibri"/>
        <family val="2"/>
        <scheme val="minor"/>
      </rPr>
      <t>white</t>
    </r>
    <r>
      <rPr>
        <sz val="11"/>
        <color theme="1" tint="0.249977111117893"/>
        <rFont val="Calibri"/>
        <family val="2"/>
        <scheme val="minor"/>
      </rPr>
      <t xml:space="preserve"> boxes. Results are displayed in the </t>
    </r>
    <r>
      <rPr>
        <b/>
        <sz val="11"/>
        <color rgb="FF1E6A93"/>
        <rFont val="Calibri (Body)_x0000_"/>
      </rPr>
      <t>blue</t>
    </r>
    <r>
      <rPr>
        <sz val="11"/>
        <color theme="1" tint="0.249977111117893"/>
        <rFont val="Calibri"/>
        <family val="2"/>
        <scheme val="minor"/>
      </rPr>
      <t xml:space="preserve"> boxes. </t>
    </r>
  </si>
  <si>
    <t>You may either print the completed calculator or email it as a PDF. Please select “scale to fit” on the print menu for best results.</t>
  </si>
  <si>
    <t>$1.00/square foot impervious drainage area</t>
  </si>
  <si>
    <r>
      <t xml:space="preserve">Your Rain Garden Storage Volume must store the Impervious Area Runoff Volume </t>
    </r>
    <r>
      <rPr>
        <b/>
        <sz val="11"/>
        <color theme="1" tint="0.249977111117893"/>
        <rFont val="Calibri"/>
        <family val="2"/>
        <scheme val="minor"/>
      </rPr>
      <t>and</t>
    </r>
    <r>
      <rPr>
        <sz val="11"/>
        <color theme="1" tint="0.249977111117893"/>
        <rFont val="Calibri"/>
        <family val="2"/>
        <scheme val="minor"/>
      </rPr>
      <t xml:space="preserve"> the Volume based on the Rain Garden Area.</t>
    </r>
  </si>
  <si>
    <t>$2.00/square foot impervious drainage area</t>
  </si>
  <si>
    <t>Stores 2.00" Rain</t>
  </si>
  <si>
    <r>
      <t xml:space="preserve">Grant amount is based on the impervious area draining to the Rain Garden, from the Impervious Area Runoff Volume calculated above.  The maximum grant amount for the 1" Rain is the </t>
    </r>
    <r>
      <rPr>
        <u/>
        <sz val="11"/>
        <color theme="1" tint="0.249977111117893"/>
        <rFont val="Calibri"/>
        <family val="2"/>
        <scheme val="minor"/>
      </rPr>
      <t>smaller of $30,000 or 10 yr of SWU bill</t>
    </r>
    <r>
      <rPr>
        <sz val="11"/>
        <color theme="1" tint="0.249977111117893"/>
        <rFont val="Calibri"/>
        <family val="2"/>
        <scheme val="minor"/>
      </rPr>
      <t xml:space="preserve">. The maximum grant amount for the 2.00" Rain is </t>
    </r>
    <r>
      <rPr>
        <u/>
        <sz val="11"/>
        <color theme="1" tint="0.249977111117893"/>
        <rFont val="Calibri"/>
        <family val="2"/>
        <scheme val="minor"/>
      </rPr>
      <t>the smaller of $60,000 or 20 yr of SWU bill</t>
    </r>
    <r>
      <rPr>
        <sz val="11"/>
        <color theme="1" tint="0.249977111117893"/>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</si>
</sst>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22">
    <font>
      <sz val="11"/>
      <color theme="1"/>
      <name val="Calibri"/>
      <family val="2"/>
      <scheme val="minor"/>
    </font>
    <font>
      <sz val="10"/>
      <name val="Arial"/>
      <family val="2"/>
    </font>
    <font>
      <sz val="11"/>
      <color theme="1"/>
      <name val="Calibri"/>
      <family val="2"/>
      <scheme val="minor"/>
    </font>
    <font>
      <sz val="11"/>
      <color theme="1" tint="0.249977111117893"/>
      <name val="Calibri"/>
      <family val="2"/>
      <scheme val="minor"/>
    </font>
    <font>
      <sz val="10"/>
      <color theme="1" tint="0.249977111117893"/>
      <name val="Calibri"/>
      <family val="2"/>
      <scheme val="minor"/>
    </font>
    <font>
      <b/>
      <u/>
      <sz val="11"/>
      <color theme="1" tint="0.249977111117893"/>
      <name val="Arial"/>
      <family val="2"/>
    </font>
    <font>
      <b/>
      <sz val="11"/>
      <color theme="1" tint="0.249977111117893"/>
      <name val="Calibri"/>
      <family val="2"/>
      <scheme val="minor"/>
    </font>
    <font>
      <b/>
      <sz val="20"/>
      <color theme="1" tint="0.249977111117893"/>
      <name val="Calibri"/>
      <family val="2"/>
    </font>
    <font>
      <b/>
      <sz val="14"/>
      <color theme="1" tint="0.249977111117893"/>
      <name val="Calibri"/>
      <family val="2"/>
    </font>
    <font>
      <i/>
      <sz val="11"/>
      <color theme="1" tint="0.249977111117893"/>
      <name val="Calibri"/>
      <family val="2"/>
      <scheme val="minor"/>
    </font>
    <font>
      <b/>
      <sz val="14"/>
      <color theme="0"/>
      <name val="Calibri"/>
      <family val="2"/>
    </font>
    <font>
      <b/>
      <sz val="11"/>
      <color rgb="FF1E6A93"/>
      <name val="Calibri (Body)_x0000_"/>
    </font>
    <font>
      <b/>
      <sz val="11"/>
      <color rgb="FF1E6A93"/>
      <name val="Calibri"/>
      <family val="2"/>
      <scheme val="minor"/>
    </font>
    <font>
      <sz val="9"/>
      <color theme="1" tint="0.249977111117893"/>
      <name val="Calibri"/>
      <family val="2"/>
      <scheme val="minor"/>
    </font>
    <font>
      <sz val="10"/>
      <name val="Calibri"/>
      <family val="2"/>
      <scheme val="minor"/>
    </font>
    <font>
      <b/>
      <sz val="11"/>
      <color rgb="FF1E6A93"/>
      <name val="Arial"/>
      <family val="2"/>
    </font>
    <font>
      <sz val="11"/>
      <color rgb="FFC00000"/>
      <name val="Calibri"/>
      <family val="2"/>
      <scheme val="minor"/>
    </font>
    <font>
      <sz val="13"/>
      <color theme="1" tint="0.249977111117893"/>
      <name val="Calibri"/>
      <family val="2"/>
      <scheme val="minor"/>
    </font>
    <font>
      <b/>
      <sz val="9"/>
      <color theme="1" tint="0.249977111117893"/>
      <name val="Calibri"/>
      <family val="2"/>
      <scheme val="minor"/>
    </font>
    <font>
      <sz val="11"/>
      <color theme="1" tint="0.249977111117893"/>
      <name val="Calibri"/>
      <family val="2"/>
    </font>
    <font>
      <u/>
      <sz val="11"/>
      <color theme="1" tint="0.249977111117893"/>
      <name val="Calibri"/>
      <family val="2"/>
      <scheme val="minor"/>
    </font>
    <font>
      <b/>
      <sz val="28"/>
      <color theme="1" tint="0.249977111117893"/>
      <name val="Calibri"/>
      <family val="2"/>
    </font>
  </fonts>
  <fills count="6">
    <fill>
      <patternFill patternType="none"/>
    </fill>
    <fill>
      <patternFill patternType="gray125"/>
    </fill>
    <fill>
      <patternFill patternType="solid">
        <fgColor rgb="FF1E6A93"/>
        <bgColor indexed="64"/>
      </patternFill>
    </fill>
    <fill>
      <patternFill patternType="solid">
        <fgColor theme="4" tint="0.59996337778862885"/>
        <bgColor indexed="64"/>
      </patternFill>
    </fill>
    <fill>
      <patternFill patternType="solid">
        <fgColor theme="0" tint="-4.9989318521683403E-2"/>
        <bgColor indexed="64"/>
      </patternFill>
    </fill>
    <fill>
      <patternFill patternType="solid">
        <fgColor theme="0" tint="-0.149967955565050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1" fillId="0" borderId="0"/>
    <xf numFmtId="43" fontId="2" fillId="0" borderId="0" applyFont="0" applyFill="0" applyBorder="0" applyAlignment="0" applyProtection="0"/>
  </cellStyleXfs>
  <cellXfs count="114">
    <xf numFmtId="0" fontId="0" fillId="0" borderId="0" xfId="0"/>
    <xf numFmtId="0" fontId="3" fillId="0" borderId="0" xfId="0" applyFont="1"/>
    <xf numFmtId="0" fontId="3" fillId="0" borderId="0" xfId="0" applyFont="1" applyAlignment="1">
      <alignment horizontal="center"/>
    </xf>
    <xf numFmtId="0" fontId="3" fillId="0" borderId="0" xfId="0" applyFont="1" applyAlignment="1" applyProtection="1">
      <alignment horizontal="center"/>
    </xf>
    <xf numFmtId="0" fontId="3" fillId="0" borderId="0" xfId="0" applyFont="1" applyAlignment="1">
      <alignment vertical="center"/>
    </xf>
    <xf numFmtId="0" fontId="3" fillId="0" borderId="0" xfId="0" applyFont="1" applyAlignment="1">
      <alignment horizontal="center" vertical="center"/>
    </xf>
    <xf numFmtId="0" fontId="3" fillId="4" borderId="0" xfId="0" applyFont="1" applyFill="1" applyAlignment="1" applyProtection="1">
      <alignment horizontal="left" indent="1"/>
    </xf>
    <xf numFmtId="0" fontId="3" fillId="4" borderId="0" xfId="0" applyFont="1" applyFill="1"/>
    <xf numFmtId="0" fontId="3" fillId="4" borderId="0" xfId="0" applyFont="1" applyFill="1" applyProtection="1"/>
    <xf numFmtId="0" fontId="3" fillId="4" borderId="0" xfId="0" applyFont="1" applyFill="1" applyAlignment="1" applyProtection="1">
      <alignment horizontal="right"/>
    </xf>
    <xf numFmtId="0" fontId="3" fillId="4" borderId="0" xfId="0" applyFont="1" applyFill="1" applyAlignment="1" applyProtection="1">
      <alignment horizontal="left"/>
    </xf>
    <xf numFmtId="0" fontId="3" fillId="4" borderId="0" xfId="0" applyFont="1" applyFill="1" applyBorder="1" applyProtection="1"/>
    <xf numFmtId="0" fontId="3" fillId="4" borderId="0" xfId="0" applyFont="1" applyFill="1" applyBorder="1" applyAlignment="1" applyProtection="1">
      <alignment horizontal="center"/>
    </xf>
    <xf numFmtId="0" fontId="3" fillId="4" borderId="0" xfId="0" applyFont="1" applyFill="1" applyAlignment="1" applyProtection="1">
      <alignment horizontal="center"/>
    </xf>
    <xf numFmtId="0" fontId="7" fillId="4" borderId="0" xfId="0" applyFont="1" applyFill="1" applyAlignment="1" applyProtection="1">
      <alignment horizontal="center"/>
    </xf>
    <xf numFmtId="0" fontId="17" fillId="4" borderId="0" xfId="0" applyFont="1" applyFill="1"/>
    <xf numFmtId="0" fontId="3" fillId="4" borderId="0" xfId="0" applyFont="1" applyFill="1" applyAlignment="1">
      <alignment horizontal="center"/>
    </xf>
    <xf numFmtId="0" fontId="8" fillId="4" borderId="0" xfId="1" applyFont="1" applyFill="1" applyBorder="1" applyAlignment="1" applyProtection="1">
      <alignment horizontal="center" vertical="center"/>
    </xf>
    <xf numFmtId="0" fontId="8" fillId="4" borderId="0" xfId="1" applyFont="1" applyFill="1" applyBorder="1" applyAlignment="1" applyProtection="1">
      <alignment horizontal="center"/>
    </xf>
    <xf numFmtId="0" fontId="5" fillId="4" borderId="0" xfId="1" applyFont="1" applyFill="1" applyBorder="1" applyAlignment="1" applyProtection="1">
      <alignment horizontal="center"/>
    </xf>
    <xf numFmtId="0" fontId="14" fillId="4" borderId="0" xfId="1" applyFont="1" applyFill="1"/>
    <xf numFmtId="0" fontId="3" fillId="4" borderId="0" xfId="0" applyFont="1" applyFill="1" applyAlignment="1" applyProtection="1">
      <alignment vertical="center"/>
    </xf>
    <xf numFmtId="0" fontId="6" fillId="4" borderId="0" xfId="0" applyFont="1" applyFill="1" applyAlignment="1" applyProtection="1">
      <alignment vertical="center"/>
    </xf>
    <xf numFmtId="0" fontId="12" fillId="4" borderId="0" xfId="0" applyFont="1" applyFill="1" applyAlignment="1" applyProtection="1">
      <alignment horizontal="left" vertical="center"/>
    </xf>
    <xf numFmtId="0" fontId="6" fillId="4" borderId="0" xfId="0" applyFont="1" applyFill="1" applyAlignment="1" applyProtection="1">
      <alignment horizontal="left" vertical="center"/>
    </xf>
    <xf numFmtId="0" fontId="12" fillId="4" borderId="0" xfId="0" applyFont="1" applyFill="1" applyAlignment="1" applyProtection="1">
      <alignment vertical="center"/>
    </xf>
    <xf numFmtId="0" fontId="3" fillId="4" borderId="0" xfId="0" applyFont="1" applyFill="1" applyAlignment="1" applyProtection="1">
      <alignment horizontal="center" vertical="center"/>
    </xf>
    <xf numFmtId="0" fontId="3" fillId="4" borderId="0" xfId="0" applyFont="1" applyFill="1" applyAlignment="1">
      <alignment vertical="center"/>
    </xf>
    <xf numFmtId="2" fontId="3" fillId="4" borderId="0" xfId="0" applyNumberFormat="1" applyFont="1" applyFill="1" applyAlignment="1" applyProtection="1">
      <alignment horizontal="right"/>
    </xf>
    <xf numFmtId="164" fontId="3" fillId="4" borderId="0" xfId="0" applyNumberFormat="1" applyFont="1" applyFill="1" applyAlignment="1" applyProtection="1">
      <alignment horizontal="center"/>
    </xf>
    <xf numFmtId="0" fontId="3" fillId="4" borderId="0" xfId="0" applyFont="1" applyFill="1" applyAlignment="1" applyProtection="1"/>
    <xf numFmtId="0" fontId="3" fillId="4" borderId="0" xfId="0" applyFont="1" applyFill="1" applyAlignment="1" applyProtection="1">
      <alignment horizontal="center"/>
    </xf>
    <xf numFmtId="0" fontId="16" fillId="4" borderId="0" xfId="0" applyFont="1" applyFill="1" applyBorder="1" applyAlignment="1" applyProtection="1">
      <alignment horizontal="left"/>
    </xf>
    <xf numFmtId="0" fontId="13" fillId="4" borderId="0" xfId="0" applyFont="1" applyFill="1" applyAlignment="1" applyProtection="1">
      <alignment horizontal="center" vertical="center"/>
    </xf>
    <xf numFmtId="0" fontId="13" fillId="4" borderId="0" xfId="0" applyFont="1" applyFill="1" applyAlignment="1" applyProtection="1">
      <alignment horizontal="center"/>
    </xf>
    <xf numFmtId="0" fontId="3" fillId="4" borderId="0" xfId="0" applyFont="1" applyFill="1" applyBorder="1"/>
    <xf numFmtId="0" fontId="3" fillId="4" borderId="0" xfId="0" applyFont="1" applyFill="1" applyBorder="1" applyAlignment="1">
      <alignment horizontal="center"/>
    </xf>
    <xf numFmtId="166" fontId="3" fillId="0" borderId="1" xfId="2" applyNumberFormat="1" applyFont="1" applyFill="1" applyBorder="1" applyProtection="1">
      <protection locked="0"/>
    </xf>
    <xf numFmtId="0" fontId="3" fillId="3" borderId="11" xfId="0" applyFont="1" applyFill="1" applyBorder="1" applyAlignment="1" applyProtection="1">
      <alignment horizontal="center"/>
    </xf>
    <xf numFmtId="0" fontId="3" fillId="3" borderId="16"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7" xfId="0" applyFont="1" applyFill="1" applyBorder="1" applyAlignment="1" applyProtection="1">
      <alignment horizontal="center"/>
    </xf>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0" borderId="11" xfId="0" applyFont="1" applyFill="1" applyBorder="1" applyAlignment="1" applyProtection="1">
      <alignment horizontal="center"/>
      <protection locked="0"/>
    </xf>
    <xf numFmtId="0" fontId="3" fillId="0" borderId="1" xfId="0" applyFont="1" applyFill="1" applyBorder="1" applyAlignment="1" applyProtection="1">
      <alignment horizontal="center"/>
      <protection locked="0"/>
    </xf>
    <xf numFmtId="0" fontId="3" fillId="0" borderId="9" xfId="0" applyFont="1" applyFill="1" applyBorder="1" applyAlignment="1" applyProtection="1">
      <alignment horizontal="center"/>
      <protection locked="0"/>
    </xf>
    <xf numFmtId="164" fontId="3" fillId="3" borderId="11" xfId="0" applyNumberFormat="1" applyFont="1" applyFill="1" applyBorder="1" applyAlignment="1" applyProtection="1">
      <alignment horizontal="center"/>
    </xf>
    <xf numFmtId="164" fontId="3" fillId="3" borderId="1" xfId="0" applyNumberFormat="1" applyFont="1" applyFill="1" applyBorder="1" applyAlignment="1" applyProtection="1">
      <alignment horizontal="center"/>
    </xf>
    <xf numFmtId="164" fontId="3" fillId="3" borderId="9" xfId="0" applyNumberFormat="1" applyFont="1" applyFill="1" applyBorder="1" applyAlignment="1" applyProtection="1">
      <alignment horizontal="center"/>
    </xf>
    <xf numFmtId="44" fontId="3" fillId="3" borderId="13" xfId="0" applyNumberFormat="1" applyFont="1" applyFill="1" applyBorder="1" applyAlignment="1" applyProtection="1">
      <alignment horizontal="center"/>
    </xf>
    <xf numFmtId="165" fontId="3" fillId="3" borderId="10" xfId="0" applyNumberFormat="1" applyFont="1" applyFill="1" applyBorder="1" applyAlignment="1" applyProtection="1">
      <alignment horizontal="center"/>
    </xf>
    <xf numFmtId="0" fontId="3" fillId="3" borderId="8" xfId="0" applyFont="1" applyFill="1" applyBorder="1" applyAlignment="1" applyProtection="1">
      <alignment horizontal="center"/>
    </xf>
    <xf numFmtId="44" fontId="3" fillId="3" borderId="7" xfId="0" applyNumberFormat="1" applyFont="1" applyFill="1" applyBorder="1" applyAlignment="1" applyProtection="1">
      <alignment horizontal="center"/>
    </xf>
    <xf numFmtId="44" fontId="3" fillId="3" borderId="12" xfId="0" applyNumberFormat="1" applyFont="1" applyFill="1" applyBorder="1" applyAlignment="1" applyProtection="1">
      <alignment horizontal="center"/>
    </xf>
    <xf numFmtId="0" fontId="3" fillId="5" borderId="0" xfId="0" applyFont="1" applyFill="1" applyAlignment="1" applyProtection="1">
      <alignment horizontal="left" indent="1"/>
    </xf>
    <xf numFmtId="0" fontId="3" fillId="5" borderId="0" xfId="0" applyFont="1" applyFill="1"/>
    <xf numFmtId="0" fontId="3" fillId="5" borderId="0" xfId="0" applyFont="1" applyFill="1" applyProtection="1"/>
    <xf numFmtId="0" fontId="3" fillId="5" borderId="0" xfId="0" applyFont="1" applyFill="1" applyAlignment="1" applyProtection="1">
      <alignment horizontal="right"/>
    </xf>
    <xf numFmtId="0" fontId="12" fillId="5" borderId="0" xfId="0" applyFont="1" applyFill="1" applyAlignment="1" applyProtection="1">
      <alignment horizontal="left" indent="3"/>
    </xf>
    <xf numFmtId="0" fontId="3" fillId="5" borderId="0" xfId="0" applyFont="1" applyFill="1" applyAlignment="1" applyProtection="1">
      <alignment horizontal="left"/>
    </xf>
    <xf numFmtId="0" fontId="3" fillId="5" borderId="0" xfId="0" applyFont="1" applyFill="1" applyAlignment="1" applyProtection="1">
      <alignment horizontal="left" indent="3"/>
    </xf>
    <xf numFmtId="0" fontId="3" fillId="5" borderId="0" xfId="0" applyFont="1" applyFill="1" applyBorder="1" applyProtection="1"/>
    <xf numFmtId="0" fontId="9" fillId="5" borderId="0" xfId="0" applyFont="1" applyFill="1" applyAlignment="1" applyProtection="1">
      <alignment horizontal="left" indent="3"/>
    </xf>
    <xf numFmtId="0" fontId="3" fillId="5" borderId="0" xfId="0" applyFont="1" applyFill="1" applyAlignment="1">
      <alignment horizontal="left" indent="3"/>
    </xf>
    <xf numFmtId="0" fontId="12" fillId="5" borderId="0" xfId="0" applyFont="1" applyFill="1" applyAlignment="1">
      <alignment horizontal="left" indent="3"/>
    </xf>
    <xf numFmtId="0" fontId="3" fillId="5" borderId="0" xfId="0" applyFont="1" applyFill="1" applyBorder="1" applyAlignment="1" applyProtection="1">
      <alignment horizontal="center"/>
    </xf>
    <xf numFmtId="0" fontId="4" fillId="5" borderId="0" xfId="0" applyFont="1" applyFill="1" applyAlignment="1" applyProtection="1">
      <alignment horizontal="center"/>
    </xf>
    <xf numFmtId="0" fontId="3" fillId="5" borderId="0" xfId="0" applyFont="1" applyFill="1" applyAlignment="1" applyProtection="1">
      <alignment horizontal="center"/>
    </xf>
    <xf numFmtId="166" fontId="3" fillId="5" borderId="0" xfId="0" applyNumberFormat="1" applyFont="1" applyFill="1" applyBorder="1" applyAlignment="1" applyProtection="1">
      <alignment horizontal="left"/>
    </xf>
    <xf numFmtId="0" fontId="18" fillId="5" borderId="3" xfId="0" applyFont="1" applyFill="1" applyBorder="1" applyAlignment="1" applyProtection="1">
      <alignment horizontal="center" vertical="center" wrapText="1"/>
    </xf>
    <xf numFmtId="0" fontId="18" fillId="5" borderId="4" xfId="0" applyFont="1" applyFill="1" applyBorder="1" applyAlignment="1" applyProtection="1">
      <alignment horizontal="center" vertical="center"/>
    </xf>
    <xf numFmtId="0" fontId="18" fillId="5" borderId="4" xfId="0" applyFont="1" applyFill="1" applyBorder="1" applyAlignment="1" applyProtection="1">
      <alignment horizontal="center" vertical="center" wrapText="1"/>
    </xf>
    <xf numFmtId="0" fontId="18" fillId="5" borderId="8" xfId="0" applyFont="1" applyFill="1" applyBorder="1" applyAlignment="1" applyProtection="1">
      <alignment horizontal="center"/>
    </xf>
    <xf numFmtId="0" fontId="18" fillId="5" borderId="9" xfId="0" applyFont="1" applyFill="1" applyBorder="1" applyAlignment="1" applyProtection="1">
      <alignment horizontal="center"/>
    </xf>
    <xf numFmtId="0" fontId="3" fillId="5" borderId="17" xfId="0" applyFont="1" applyFill="1" applyBorder="1" applyAlignment="1" applyProtection="1">
      <alignment horizontal="center"/>
    </xf>
    <xf numFmtId="0" fontId="3" fillId="5" borderId="11" xfId="0" applyFont="1" applyFill="1" applyBorder="1" applyAlignment="1" applyProtection="1">
      <alignment horizontal="center"/>
    </xf>
    <xf numFmtId="0" fontId="3" fillId="5" borderId="6" xfId="0" applyFont="1" applyFill="1" applyBorder="1" applyAlignment="1" applyProtection="1">
      <alignment horizontal="center"/>
    </xf>
    <xf numFmtId="0" fontId="3" fillId="5" borderId="1" xfId="0" applyFont="1" applyFill="1" applyBorder="1" applyAlignment="1" applyProtection="1">
      <alignment horizontal="center"/>
    </xf>
    <xf numFmtId="0" fontId="3" fillId="5" borderId="8" xfId="0" applyFont="1" applyFill="1" applyBorder="1" applyAlignment="1" applyProtection="1">
      <alignment horizontal="center"/>
    </xf>
    <xf numFmtId="0" fontId="3" fillId="5" borderId="9" xfId="0" applyFont="1" applyFill="1" applyBorder="1" applyAlignment="1" applyProtection="1">
      <alignment horizontal="center"/>
    </xf>
    <xf numFmtId="0" fontId="3" fillId="5" borderId="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4"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4" borderId="0" xfId="0" applyFont="1" applyFill="1" applyAlignment="1">
      <alignment horizontal="left" indent="1"/>
    </xf>
    <xf numFmtId="0" fontId="19" fillId="4" borderId="0" xfId="0" applyFont="1" applyFill="1" applyAlignment="1" applyProtection="1">
      <alignment horizontal="left" indent="1"/>
    </xf>
    <xf numFmtId="0" fontId="19" fillId="5" borderId="0" xfId="0" applyFont="1" applyFill="1" applyAlignment="1" applyProtection="1">
      <alignment horizontal="left" indent="1"/>
    </xf>
    <xf numFmtId="0" fontId="3" fillId="4" borderId="0" xfId="0" applyFont="1" applyFill="1" applyBorder="1" applyAlignment="1" applyProtection="1">
      <alignment horizontal="left" indent="1"/>
    </xf>
    <xf numFmtId="0" fontId="3" fillId="0" borderId="1" xfId="2" applyNumberFormat="1" applyFont="1" applyFill="1" applyBorder="1" applyAlignment="1" applyProtection="1">
      <alignment horizontal="center"/>
      <protection locked="0"/>
    </xf>
    <xf numFmtId="0" fontId="3" fillId="3" borderId="1" xfId="2" applyNumberFormat="1" applyFont="1" applyFill="1" applyBorder="1" applyAlignment="1" applyProtection="1">
      <alignment horizontal="center"/>
    </xf>
    <xf numFmtId="9" fontId="3" fillId="3" borderId="1" xfId="2" applyNumberFormat="1" applyFont="1" applyFill="1" applyBorder="1" applyAlignment="1" applyProtection="1">
      <alignment horizontal="center"/>
    </xf>
    <xf numFmtId="164" fontId="3" fillId="3" borderId="1" xfId="2" applyNumberFormat="1" applyFont="1" applyFill="1" applyBorder="1" applyAlignment="1" applyProtection="1">
      <alignment horizontal="center"/>
    </xf>
    <xf numFmtId="14" fontId="14" fillId="4" borderId="0" xfId="1" applyNumberFormat="1" applyFont="1" applyFill="1"/>
    <xf numFmtId="0" fontId="6" fillId="4" borderId="0" xfId="0" applyFont="1" applyFill="1" applyAlignment="1">
      <alignment horizontal="right" indent="1"/>
    </xf>
    <xf numFmtId="0" fontId="10" fillId="2" borderId="0" xfId="1" applyFont="1" applyFill="1" applyBorder="1" applyAlignment="1" applyProtection="1">
      <alignment horizontal="center" vertical="center"/>
    </xf>
    <xf numFmtId="0" fontId="21" fillId="4" borderId="0" xfId="0" applyFont="1" applyFill="1" applyAlignment="1" applyProtection="1">
      <alignment horizontal="left"/>
    </xf>
    <xf numFmtId="0" fontId="15" fillId="4" borderId="0" xfId="1" applyFont="1" applyFill="1" applyBorder="1" applyAlignment="1" applyProtection="1">
      <alignment horizontal="left" vertical="center"/>
    </xf>
    <xf numFmtId="0" fontId="3" fillId="4" borderId="2" xfId="0" applyFont="1" applyFill="1" applyBorder="1" applyAlignment="1" applyProtection="1">
      <alignment horizontal="center"/>
    </xf>
    <xf numFmtId="0" fontId="18" fillId="5" borderId="14"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18" fillId="5" borderId="15"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3" fillId="4" borderId="0" xfId="0" applyFont="1" applyFill="1" applyAlignment="1" applyProtection="1">
      <alignment horizontal="center"/>
    </xf>
    <xf numFmtId="0" fontId="12" fillId="4" borderId="0" xfId="0" applyFont="1" applyFill="1" applyAlignment="1" applyProtection="1">
      <alignment horizontal="left" vertical="center"/>
    </xf>
    <xf numFmtId="166" fontId="3" fillId="0" borderId="21" xfId="2" applyNumberFormat="1" applyFont="1" applyBorder="1" applyAlignment="1" applyProtection="1">
      <alignment horizontal="left"/>
      <protection locked="0"/>
    </xf>
    <xf numFmtId="166" fontId="3" fillId="0" borderId="22" xfId="2" applyNumberFormat="1" applyFont="1" applyBorder="1" applyAlignment="1" applyProtection="1">
      <alignment horizontal="left"/>
      <protection locked="0"/>
    </xf>
    <xf numFmtId="166" fontId="3" fillId="0" borderId="23" xfId="2" applyNumberFormat="1" applyFont="1" applyBorder="1" applyAlignment="1" applyProtection="1">
      <alignment horizontal="left"/>
      <protection locked="0"/>
    </xf>
    <xf numFmtId="1" fontId="3" fillId="0" borderId="21" xfId="2" applyNumberFormat="1" applyFont="1" applyBorder="1" applyAlignment="1" applyProtection="1">
      <alignment horizontal="center"/>
      <protection locked="0"/>
    </xf>
    <xf numFmtId="1" fontId="3" fillId="0" borderId="23" xfId="2" applyNumberFormat="1" applyFont="1" applyBorder="1" applyAlignment="1" applyProtection="1">
      <alignment horizontal="center"/>
      <protection locked="0"/>
    </xf>
    <xf numFmtId="14" fontId="14" fillId="4" borderId="0" xfId="1" applyNumberFormat="1" applyFont="1" applyFill="1"/>
    <xf numFmtId="0" fontId="3" fillId="4" borderId="0" xfId="0" applyFont="1" applyFill="1" applyAlignment="1">
      <alignment horizontal="left" wrapText="1"/>
    </xf>
    <xf numFmtId="0" fontId="3" fillId="4" borderId="0" xfId="0" applyFont="1" applyFill="1" applyAlignment="1" applyProtection="1">
      <alignment horizontal="right"/>
    </xf>
    <xf numFmtId="0" fontId="3" fillId="4" borderId="20" xfId="0" applyFont="1" applyFill="1" applyBorder="1" applyAlignment="1" applyProtection="1">
      <alignment horizontal="right"/>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colors>
    <mruColors>
      <color rgb="FF1E6A93"/>
      <color rgb="FF268D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493395</xdr:colOff>
      <xdr:row>0</xdr:row>
      <xdr:rowOff>57150</xdr:rowOff>
    </xdr:from>
    <xdr:ext cx="991037" cy="835814"/>
    <xdr:pic>
      <xdr:nvPicPr>
        <xdr:cNvPr id="4" name="Picture 3">
          <a:extLst>
            <a:ext uri="{FF2B5EF4-FFF2-40B4-BE49-F238E27FC236}">
              <a16:creationId xmlns:a16="http://schemas.microsoft.com/office/drawing/2014/main" id="{6B29EC9F-B268-45B8-9D3D-ECBB930EA8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13220" y="57150"/>
          <a:ext cx="991037" cy="83581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F3D7-1504-40B3-974A-2FAAC6364CEA}">
  <sheetPr>
    <pageSetUpPr fitToPage="1"/>
  </sheetPr>
  <dimension ref="A1:S84"/>
  <sheetViews>
    <sheetView showGridLines="0" tabSelected="1" zoomScaleNormal="100" zoomScaleSheetLayoutView="100" workbookViewId="0">
      <selection activeCell="B11" sqref="B11:N11"/>
    </sheetView>
  </sheetViews>
  <sheetFormatPr defaultColWidth="8.81640625" defaultRowHeight="14.5"/>
  <cols>
    <col min="1" max="1" width="4.7265625" style="1" customWidth="1"/>
    <col min="2" max="7" width="8.81640625" style="1" customWidth="1"/>
    <col min="8" max="8" width="8.81640625" style="1"/>
    <col min="9" max="12" width="8.81640625" style="1" customWidth="1"/>
    <col min="13" max="13" width="8.81640625" style="2" customWidth="1"/>
    <col min="14" max="14" width="8.81640625" style="1" customWidth="1"/>
    <col min="15" max="15" width="4.7265625" style="1" customWidth="1"/>
    <col min="16" max="16384" width="8.81640625" style="1"/>
  </cols>
  <sheetData>
    <row r="1" spans="1:17" ht="72" customHeight="1"/>
    <row r="2" spans="1:17" ht="30" customHeight="1">
      <c r="A2" s="7"/>
      <c r="B2" s="96" t="s">
        <v>11</v>
      </c>
      <c r="C2" s="96"/>
      <c r="D2" s="96"/>
      <c r="E2" s="96"/>
      <c r="F2" s="96"/>
      <c r="G2" s="96"/>
      <c r="H2" s="96"/>
      <c r="I2" s="96"/>
      <c r="J2" s="96"/>
      <c r="K2" s="96"/>
      <c r="L2" s="96"/>
      <c r="M2" s="96"/>
      <c r="N2" s="96"/>
      <c r="O2" s="14"/>
    </row>
    <row r="3" spans="1:17" ht="15" customHeight="1">
      <c r="A3" s="7"/>
      <c r="B3" s="7"/>
      <c r="C3" s="7"/>
      <c r="D3" s="7"/>
      <c r="E3" s="7"/>
      <c r="F3" s="7"/>
      <c r="G3" s="7"/>
      <c r="H3" s="7"/>
      <c r="I3" s="7"/>
      <c r="J3" s="7"/>
      <c r="K3" s="7"/>
      <c r="L3" s="7"/>
      <c r="M3" s="7"/>
      <c r="N3" s="7"/>
    </row>
    <row r="4" spans="1:17" ht="15" customHeight="1">
      <c r="A4" s="7"/>
      <c r="B4" s="7"/>
      <c r="C4" s="94" t="s">
        <v>56</v>
      </c>
      <c r="D4" s="105"/>
      <c r="E4" s="106"/>
      <c r="F4" s="106"/>
      <c r="G4" s="107"/>
      <c r="H4" s="7"/>
      <c r="I4" s="7"/>
      <c r="J4" s="7"/>
      <c r="K4" s="94" t="s">
        <v>57</v>
      </c>
      <c r="L4" s="108"/>
      <c r="M4" s="109"/>
      <c r="N4" s="7"/>
    </row>
    <row r="5" spans="1:17" ht="20.149999999999999" customHeight="1">
      <c r="A5" s="7"/>
      <c r="B5" s="7"/>
      <c r="C5" s="7"/>
      <c r="D5" s="7"/>
      <c r="E5" s="7"/>
      <c r="F5" s="7"/>
      <c r="G5" s="7"/>
      <c r="H5" s="7"/>
      <c r="I5" s="7"/>
      <c r="J5" s="7"/>
      <c r="K5" s="7"/>
      <c r="L5" s="93">
        <v>44755</v>
      </c>
      <c r="M5" s="93" t="s">
        <v>26</v>
      </c>
      <c r="N5" s="7"/>
    </row>
    <row r="6" spans="1:17" ht="20.149999999999999" customHeight="1">
      <c r="A6" s="7"/>
      <c r="B6" s="15"/>
      <c r="C6" s="7"/>
      <c r="D6" s="7"/>
      <c r="E6" s="7"/>
      <c r="F6" s="7"/>
      <c r="G6" s="7"/>
      <c r="H6" s="7"/>
      <c r="I6" s="7"/>
      <c r="J6" s="7"/>
      <c r="K6" s="7"/>
      <c r="L6" s="7"/>
      <c r="M6" s="7"/>
      <c r="N6" s="7"/>
      <c r="O6" s="7"/>
    </row>
    <row r="7" spans="1:17">
      <c r="A7" s="7"/>
      <c r="B7" s="7" t="s">
        <v>58</v>
      </c>
      <c r="C7" s="7"/>
      <c r="D7" s="7"/>
      <c r="E7" s="7"/>
      <c r="F7" s="7"/>
      <c r="G7" s="7"/>
      <c r="H7" s="7"/>
      <c r="I7" s="7"/>
      <c r="J7" s="7"/>
    </row>
    <row r="8" spans="1:17">
      <c r="A8" s="7"/>
      <c r="B8" s="7" t="s">
        <v>59</v>
      </c>
      <c r="C8" s="7"/>
      <c r="D8" s="7"/>
      <c r="E8" s="7"/>
      <c r="F8" s="7"/>
      <c r="G8" s="7"/>
      <c r="H8" s="7"/>
      <c r="I8" s="7"/>
      <c r="J8" s="7"/>
      <c r="K8" s="7"/>
      <c r="L8" s="110"/>
      <c r="M8" s="110"/>
      <c r="N8" s="7"/>
    </row>
    <row r="9" spans="1:17">
      <c r="A9" s="7"/>
      <c r="B9" s="7" t="s">
        <v>60</v>
      </c>
      <c r="C9" s="7"/>
      <c r="D9" s="7"/>
      <c r="E9" s="7"/>
      <c r="F9" s="7"/>
      <c r="G9" s="7"/>
      <c r="H9" s="7"/>
      <c r="I9" s="7"/>
      <c r="J9" s="7"/>
      <c r="K9" s="7"/>
      <c r="L9" s="93"/>
      <c r="M9" s="93"/>
      <c r="N9" s="7"/>
    </row>
    <row r="10" spans="1:17" ht="20.149999999999999" customHeight="1">
      <c r="A10" s="7"/>
      <c r="B10" s="15"/>
      <c r="C10" s="7"/>
      <c r="D10" s="7"/>
      <c r="E10" s="7"/>
      <c r="F10" s="7"/>
      <c r="G10" s="7"/>
      <c r="H10" s="7"/>
      <c r="I10" s="7"/>
      <c r="J10" s="7"/>
      <c r="K10" s="7"/>
      <c r="L10" s="7"/>
      <c r="M10" s="7"/>
      <c r="N10" s="7"/>
      <c r="O10" s="7"/>
    </row>
    <row r="11" spans="1:17" ht="29.15" customHeight="1">
      <c r="A11" s="17"/>
      <c r="B11" s="95" t="s">
        <v>39</v>
      </c>
      <c r="C11" s="95"/>
      <c r="D11" s="95"/>
      <c r="E11" s="95"/>
      <c r="F11" s="95"/>
      <c r="G11" s="95"/>
      <c r="H11" s="95"/>
      <c r="I11" s="95"/>
      <c r="J11" s="95"/>
      <c r="K11" s="95"/>
      <c r="L11" s="95"/>
      <c r="M11" s="95"/>
      <c r="N11" s="95"/>
      <c r="O11" s="7"/>
    </row>
    <row r="12" spans="1:17" ht="15" customHeight="1">
      <c r="A12" s="18"/>
      <c r="B12" s="18"/>
      <c r="C12" s="18"/>
      <c r="D12" s="18"/>
      <c r="E12" s="18"/>
      <c r="F12" s="18"/>
      <c r="G12" s="18"/>
      <c r="H12" s="18"/>
      <c r="I12" s="18"/>
      <c r="J12" s="18"/>
      <c r="K12" s="18"/>
      <c r="L12" s="18"/>
      <c r="M12" s="18"/>
      <c r="N12" s="18"/>
      <c r="O12" s="7"/>
    </row>
    <row r="13" spans="1:17" ht="15" customHeight="1">
      <c r="A13" s="19"/>
      <c r="B13" s="10" t="s">
        <v>49</v>
      </c>
      <c r="C13" s="19"/>
      <c r="D13" s="19"/>
      <c r="E13" s="19"/>
      <c r="F13" s="19"/>
      <c r="G13" s="37"/>
      <c r="H13" s="6" t="s">
        <v>51</v>
      </c>
      <c r="I13" s="7"/>
      <c r="J13" s="19"/>
      <c r="K13" s="19"/>
      <c r="L13" s="7"/>
      <c r="M13" s="7"/>
      <c r="N13" s="19"/>
      <c r="O13" s="7"/>
      <c r="Q13" s="4"/>
    </row>
    <row r="14" spans="1:17" ht="15" customHeight="1">
      <c r="A14" s="8"/>
      <c r="B14" s="8"/>
      <c r="C14" s="8"/>
      <c r="D14" s="8"/>
      <c r="E14" s="8"/>
      <c r="F14" s="7"/>
      <c r="G14" s="7"/>
      <c r="H14" s="7"/>
      <c r="I14" s="8"/>
      <c r="J14" s="8"/>
      <c r="K14" s="7"/>
      <c r="L14" s="7"/>
      <c r="M14" s="16"/>
      <c r="N14" s="8"/>
      <c r="O14" s="7"/>
    </row>
    <row r="15" spans="1:17" ht="15" customHeight="1">
      <c r="A15" s="8"/>
      <c r="B15" s="10" t="s">
        <v>42</v>
      </c>
      <c r="C15" s="8"/>
      <c r="D15" s="8"/>
      <c r="E15" s="8"/>
      <c r="F15" s="8"/>
      <c r="G15" s="8"/>
      <c r="H15" s="8"/>
      <c r="I15" s="8"/>
      <c r="J15" s="7"/>
      <c r="K15" s="7"/>
      <c r="L15" s="7"/>
      <c r="M15" s="10"/>
      <c r="N15" s="8"/>
      <c r="O15" s="7"/>
    </row>
    <row r="16" spans="1:17" ht="15" customHeight="1">
      <c r="A16" s="8"/>
      <c r="B16" s="7"/>
      <c r="C16" s="8"/>
      <c r="D16" s="8"/>
      <c r="E16" s="8"/>
      <c r="F16" s="8"/>
      <c r="G16" s="8"/>
      <c r="H16" s="8"/>
      <c r="I16" s="8"/>
      <c r="J16" s="7"/>
      <c r="K16" s="9"/>
      <c r="L16" s="8"/>
      <c r="M16" s="10"/>
      <c r="N16" s="8"/>
      <c r="O16" s="7"/>
    </row>
    <row r="17" spans="1:19" ht="15" customHeight="1">
      <c r="A17" s="8"/>
      <c r="B17" s="9"/>
      <c r="C17" s="10" t="s">
        <v>37</v>
      </c>
      <c r="D17" s="8"/>
      <c r="E17" s="7"/>
      <c r="F17" s="7"/>
      <c r="G17" s="89"/>
      <c r="H17" s="86" t="s">
        <v>51</v>
      </c>
      <c r="I17" s="7"/>
      <c r="J17" s="8"/>
      <c r="K17" s="7"/>
      <c r="L17" s="7"/>
      <c r="M17" s="7"/>
      <c r="N17" s="8"/>
      <c r="O17" s="7"/>
    </row>
    <row r="18" spans="1:19" ht="15" customHeight="1">
      <c r="A18" s="7"/>
      <c r="B18" s="7"/>
      <c r="C18" s="7"/>
      <c r="D18" s="7"/>
      <c r="E18" s="7"/>
      <c r="F18" s="7"/>
      <c r="G18" s="7"/>
      <c r="H18" s="7"/>
      <c r="I18" s="7"/>
      <c r="J18" s="7"/>
      <c r="K18" s="7"/>
      <c r="L18" s="7"/>
      <c r="M18" s="7"/>
      <c r="N18" s="7"/>
      <c r="O18" s="7"/>
    </row>
    <row r="19" spans="1:19" ht="15" customHeight="1">
      <c r="A19" s="8"/>
      <c r="B19" s="9"/>
      <c r="C19" s="8" t="s">
        <v>38</v>
      </c>
      <c r="D19" s="8"/>
      <c r="E19" s="7"/>
      <c r="F19" s="7"/>
      <c r="G19" s="8"/>
      <c r="H19" s="8"/>
      <c r="I19" s="8"/>
      <c r="J19" s="8"/>
      <c r="K19" s="9"/>
      <c r="L19" s="8"/>
      <c r="M19" s="10"/>
      <c r="N19" s="8"/>
      <c r="O19" s="7"/>
    </row>
    <row r="20" spans="1:19" ht="15" customHeight="1">
      <c r="A20" s="8"/>
      <c r="B20" s="9"/>
      <c r="C20" s="8"/>
      <c r="D20" s="8"/>
      <c r="E20" s="7"/>
      <c r="F20" s="7"/>
      <c r="G20" s="8"/>
      <c r="H20" s="8"/>
      <c r="I20" s="8"/>
      <c r="J20" s="8"/>
      <c r="K20" s="9"/>
      <c r="L20" s="8"/>
      <c r="M20" s="8"/>
      <c r="N20" s="8"/>
      <c r="O20" s="8"/>
    </row>
    <row r="21" spans="1:19" ht="15" customHeight="1">
      <c r="A21" s="8"/>
      <c r="B21" s="9"/>
      <c r="C21" s="55"/>
      <c r="D21" s="56"/>
      <c r="E21" s="56"/>
      <c r="F21" s="56"/>
      <c r="G21" s="57"/>
      <c r="H21" s="57"/>
      <c r="I21" s="57"/>
      <c r="J21" s="57"/>
      <c r="K21" s="58"/>
      <c r="L21" s="57"/>
      <c r="M21" s="8"/>
      <c r="N21" s="8"/>
      <c r="O21" s="8"/>
    </row>
    <row r="22" spans="1:19" ht="15" customHeight="1">
      <c r="A22" s="8"/>
      <c r="B22" s="9"/>
      <c r="C22" s="59" t="s">
        <v>32</v>
      </c>
      <c r="D22" s="56"/>
      <c r="E22" s="56"/>
      <c r="F22" s="57"/>
      <c r="G22" s="57"/>
      <c r="H22" s="57"/>
      <c r="I22" s="57"/>
      <c r="J22" s="58"/>
      <c r="K22" s="57"/>
      <c r="L22" s="60"/>
      <c r="M22" s="8"/>
      <c r="N22" s="8"/>
      <c r="O22" s="8"/>
    </row>
    <row r="23" spans="1:19" ht="15" customHeight="1">
      <c r="A23" s="8"/>
      <c r="B23" s="9"/>
      <c r="C23" s="61" t="s">
        <v>33</v>
      </c>
      <c r="D23" s="56"/>
      <c r="E23" s="56"/>
      <c r="F23" s="57"/>
      <c r="G23" s="57"/>
      <c r="H23" s="57"/>
      <c r="I23" s="57"/>
      <c r="J23" s="58"/>
      <c r="K23" s="56"/>
      <c r="L23" s="60"/>
      <c r="M23" s="8"/>
      <c r="N23" s="8"/>
      <c r="O23" s="8"/>
    </row>
    <row r="24" spans="1:19" ht="15" customHeight="1">
      <c r="A24" s="8"/>
      <c r="B24" s="7"/>
      <c r="C24" s="61" t="s">
        <v>43</v>
      </c>
      <c r="D24" s="58"/>
      <c r="E24" s="62"/>
      <c r="F24" s="57"/>
      <c r="G24" s="57"/>
      <c r="H24" s="57"/>
      <c r="I24" s="57"/>
      <c r="J24" s="57"/>
      <c r="K24" s="57"/>
      <c r="L24" s="60"/>
      <c r="M24" s="8"/>
      <c r="N24" s="8"/>
      <c r="O24" s="8"/>
      <c r="S24" s="1" t="s">
        <v>36</v>
      </c>
    </row>
    <row r="25" spans="1:19" ht="15" customHeight="1">
      <c r="A25" s="8"/>
      <c r="B25" s="8"/>
      <c r="C25" s="61"/>
      <c r="D25" s="57"/>
      <c r="E25" s="57"/>
      <c r="F25" s="57"/>
      <c r="G25" s="57"/>
      <c r="H25" s="57"/>
      <c r="I25" s="57"/>
      <c r="J25" s="57"/>
      <c r="K25" s="57"/>
      <c r="L25" s="60"/>
      <c r="M25" s="8"/>
      <c r="N25" s="8"/>
      <c r="O25" s="8"/>
    </row>
    <row r="26" spans="1:19" ht="15" customHeight="1">
      <c r="A26" s="8"/>
      <c r="B26" s="8"/>
      <c r="C26" s="63" t="s">
        <v>7</v>
      </c>
      <c r="D26" s="56"/>
      <c r="E26" s="57"/>
      <c r="F26" s="57"/>
      <c r="G26" s="56"/>
      <c r="H26" s="56"/>
      <c r="I26" s="56"/>
      <c r="J26" s="57"/>
      <c r="K26" s="89"/>
      <c r="L26" s="87" t="s">
        <v>4</v>
      </c>
      <c r="M26" s="8"/>
      <c r="N26" s="8"/>
      <c r="O26" s="8"/>
    </row>
    <row r="27" spans="1:19" ht="15" customHeight="1">
      <c r="A27" s="8"/>
      <c r="B27" s="8"/>
      <c r="C27" s="63" t="s">
        <v>8</v>
      </c>
      <c r="D27" s="56"/>
      <c r="E27" s="57"/>
      <c r="F27" s="57"/>
      <c r="G27" s="56"/>
      <c r="H27" s="56"/>
      <c r="I27" s="56"/>
      <c r="J27" s="57"/>
      <c r="K27" s="89"/>
      <c r="L27" s="87" t="s">
        <v>4</v>
      </c>
      <c r="M27" s="8"/>
      <c r="N27" s="8"/>
      <c r="O27" s="8"/>
    </row>
    <row r="28" spans="1:19" ht="15" customHeight="1">
      <c r="A28" s="8"/>
      <c r="B28" s="8"/>
      <c r="C28" s="61" t="s">
        <v>44</v>
      </c>
      <c r="D28" s="56"/>
      <c r="E28" s="57"/>
      <c r="F28" s="57"/>
      <c r="G28" s="56"/>
      <c r="H28" s="56"/>
      <c r="I28" s="56"/>
      <c r="J28" s="57"/>
      <c r="K28" s="90">
        <f>K26*K27</f>
        <v>0</v>
      </c>
      <c r="L28" s="87" t="s">
        <v>51</v>
      </c>
      <c r="M28" s="8"/>
      <c r="N28" s="8"/>
      <c r="O28" s="8"/>
    </row>
    <row r="29" spans="1:19" ht="15" customHeight="1">
      <c r="A29" s="8"/>
      <c r="B29" s="8"/>
      <c r="C29" s="64"/>
      <c r="D29" s="60"/>
      <c r="E29" s="57"/>
      <c r="F29" s="57"/>
      <c r="G29" s="56"/>
      <c r="H29" s="56"/>
      <c r="I29" s="56"/>
      <c r="J29" s="57"/>
      <c r="K29" s="57"/>
      <c r="L29" s="60"/>
      <c r="M29" s="8"/>
      <c r="N29" s="8"/>
      <c r="O29" s="8"/>
    </row>
    <row r="30" spans="1:19" ht="15" customHeight="1">
      <c r="A30" s="8"/>
      <c r="B30" s="8"/>
      <c r="C30" s="65" t="s">
        <v>35</v>
      </c>
      <c r="D30" s="60"/>
      <c r="E30" s="57"/>
      <c r="F30" s="57"/>
      <c r="G30" s="56"/>
      <c r="H30" s="56"/>
      <c r="I30" s="56"/>
      <c r="J30" s="57"/>
      <c r="K30" s="57"/>
      <c r="L30" s="60"/>
      <c r="M30" s="8"/>
      <c r="N30" s="8"/>
      <c r="O30" s="8"/>
    </row>
    <row r="31" spans="1:19" ht="15" customHeight="1">
      <c r="A31" s="8"/>
      <c r="B31" s="8"/>
      <c r="C31" s="61" t="s">
        <v>46</v>
      </c>
      <c r="D31" s="57"/>
      <c r="E31" s="57"/>
      <c r="F31" s="57"/>
      <c r="G31" s="57"/>
      <c r="H31" s="57"/>
      <c r="I31" s="57"/>
      <c r="J31" s="56"/>
      <c r="K31" s="66"/>
      <c r="L31" s="60"/>
      <c r="M31" s="8"/>
      <c r="N31" s="8"/>
      <c r="O31" s="8"/>
    </row>
    <row r="32" spans="1:19" ht="15" customHeight="1">
      <c r="A32" s="8"/>
      <c r="B32" s="8"/>
      <c r="C32" s="61" t="s">
        <v>45</v>
      </c>
      <c r="D32" s="57"/>
      <c r="E32" s="57"/>
      <c r="F32" s="57"/>
      <c r="G32" s="57"/>
      <c r="H32" s="57"/>
      <c r="I32" s="57"/>
      <c r="J32" s="56"/>
      <c r="K32" s="66"/>
      <c r="L32" s="60"/>
      <c r="M32" s="8"/>
      <c r="N32" s="8"/>
      <c r="O32" s="8"/>
    </row>
    <row r="33" spans="1:18" ht="15" customHeight="1">
      <c r="A33" s="8"/>
      <c r="B33" s="8"/>
      <c r="C33" s="61"/>
      <c r="D33" s="57"/>
      <c r="E33" s="57"/>
      <c r="F33" s="56"/>
      <c r="G33" s="67" t="s">
        <v>27</v>
      </c>
      <c r="H33" s="67" t="s">
        <v>29</v>
      </c>
      <c r="I33" s="67" t="s">
        <v>28</v>
      </c>
      <c r="J33" s="67" t="s">
        <v>30</v>
      </c>
      <c r="K33" s="67" t="s">
        <v>52</v>
      </c>
      <c r="L33" s="60"/>
      <c r="M33" s="8"/>
      <c r="N33" s="8"/>
      <c r="O33" s="8"/>
    </row>
    <row r="34" spans="1:18" ht="15" customHeight="1">
      <c r="A34" s="8"/>
      <c r="B34" s="8"/>
      <c r="C34" s="63" t="s">
        <v>16</v>
      </c>
      <c r="D34" s="56"/>
      <c r="E34" s="56"/>
      <c r="F34" s="56"/>
      <c r="G34" s="89"/>
      <c r="H34" s="68" t="s">
        <v>29</v>
      </c>
      <c r="I34" s="89"/>
      <c r="J34" s="68" t="s">
        <v>30</v>
      </c>
      <c r="K34" s="90">
        <f>G34*I34</f>
        <v>0</v>
      </c>
      <c r="L34" s="60"/>
      <c r="M34" s="8"/>
      <c r="N34" s="8"/>
      <c r="O34" s="8"/>
    </row>
    <row r="35" spans="1:18" ht="15" customHeight="1">
      <c r="A35" s="8"/>
      <c r="B35" s="8"/>
      <c r="C35" s="63" t="s">
        <v>34</v>
      </c>
      <c r="D35" s="56"/>
      <c r="E35" s="56"/>
      <c r="F35" s="56"/>
      <c r="G35" s="89"/>
      <c r="H35" s="68" t="s">
        <v>29</v>
      </c>
      <c r="I35" s="89"/>
      <c r="J35" s="68" t="s">
        <v>30</v>
      </c>
      <c r="K35" s="90">
        <f>G35*I35</f>
        <v>0</v>
      </c>
      <c r="L35" s="60"/>
      <c r="M35" s="8"/>
      <c r="N35" s="8"/>
      <c r="O35" s="8"/>
    </row>
    <row r="36" spans="1:18" ht="15" customHeight="1">
      <c r="A36" s="8"/>
      <c r="B36" s="8"/>
      <c r="C36" s="63" t="s">
        <v>17</v>
      </c>
      <c r="D36" s="56"/>
      <c r="E36" s="56"/>
      <c r="F36" s="56"/>
      <c r="G36" s="89"/>
      <c r="H36" s="68" t="s">
        <v>29</v>
      </c>
      <c r="I36" s="89"/>
      <c r="J36" s="68" t="s">
        <v>30</v>
      </c>
      <c r="K36" s="90">
        <f>G36*I36</f>
        <v>0</v>
      </c>
      <c r="L36" s="60"/>
      <c r="M36" s="8"/>
      <c r="N36" s="8"/>
      <c r="O36" s="8"/>
    </row>
    <row r="37" spans="1:18" ht="15" customHeight="1">
      <c r="A37" s="8"/>
      <c r="B37" s="8"/>
      <c r="C37" s="55"/>
      <c r="D37" s="57"/>
      <c r="E37" s="57"/>
      <c r="F37" s="57"/>
      <c r="G37" s="56"/>
      <c r="H37" s="57"/>
      <c r="I37" s="57"/>
      <c r="J37" s="57"/>
      <c r="K37" s="58"/>
      <c r="L37" s="69"/>
      <c r="M37" s="8"/>
      <c r="N37" s="8"/>
      <c r="O37" s="8"/>
    </row>
    <row r="38" spans="1:18" ht="15" customHeight="1">
      <c r="A38" s="7"/>
      <c r="B38" s="7"/>
      <c r="C38" s="7"/>
      <c r="D38" s="7"/>
      <c r="E38" s="7"/>
      <c r="F38" s="7"/>
      <c r="G38" s="7"/>
      <c r="H38" s="7"/>
      <c r="I38" s="7"/>
      <c r="J38" s="7"/>
      <c r="K38" s="7"/>
      <c r="L38" s="7"/>
      <c r="M38" s="8"/>
      <c r="N38" s="8"/>
      <c r="O38" s="8"/>
    </row>
    <row r="39" spans="1:18" ht="15" customHeight="1">
      <c r="A39" s="7"/>
      <c r="B39" s="7" t="s">
        <v>47</v>
      </c>
      <c r="C39" s="7"/>
      <c r="D39" s="7"/>
      <c r="E39" s="7"/>
      <c r="F39" s="7"/>
      <c r="G39" s="7"/>
      <c r="H39" s="7"/>
      <c r="I39" s="7"/>
      <c r="J39" s="7"/>
      <c r="K39" s="90">
        <f>IF(G17&gt;0,G17,K28+K34+K35+K36)</f>
        <v>0</v>
      </c>
      <c r="L39" s="85" t="s">
        <v>53</v>
      </c>
      <c r="M39" s="16"/>
      <c r="N39" s="7"/>
      <c r="O39" s="7"/>
    </row>
    <row r="40" spans="1:18" ht="15" customHeight="1">
      <c r="A40" s="8"/>
      <c r="B40" s="8" t="s">
        <v>48</v>
      </c>
      <c r="C40" s="8"/>
      <c r="D40" s="9"/>
      <c r="E40" s="7"/>
      <c r="F40" s="8"/>
      <c r="G40" s="8"/>
      <c r="H40" s="8"/>
      <c r="I40" s="8"/>
      <c r="J40" s="8"/>
      <c r="K40" s="91" t="str">
        <f>IF(G13&lt;0.1,"",K39/G13)</f>
        <v/>
      </c>
      <c r="L40" s="13"/>
      <c r="M40" s="16"/>
      <c r="N40" s="8"/>
      <c r="O40" s="7"/>
    </row>
    <row r="41" spans="1:18" ht="15" customHeight="1">
      <c r="A41" s="8"/>
      <c r="B41" s="8"/>
      <c r="C41" s="8"/>
      <c r="D41" s="9"/>
      <c r="E41" s="7"/>
      <c r="F41" s="8"/>
      <c r="G41" s="8"/>
      <c r="H41" s="8"/>
      <c r="I41" s="8"/>
      <c r="J41" s="8"/>
      <c r="K41" s="13"/>
      <c r="L41" s="13"/>
      <c r="M41" s="16"/>
      <c r="N41" s="8"/>
      <c r="O41" s="7"/>
    </row>
    <row r="42" spans="1:18" ht="20.149999999999999" customHeight="1">
      <c r="A42" s="8"/>
      <c r="B42" s="8"/>
      <c r="C42" s="8"/>
      <c r="D42" s="8"/>
      <c r="E42" s="8"/>
      <c r="F42" s="8"/>
      <c r="G42" s="8"/>
      <c r="H42" s="8"/>
      <c r="I42" s="8"/>
      <c r="J42" s="8"/>
      <c r="K42" s="8"/>
      <c r="L42" s="8"/>
      <c r="M42" s="8"/>
      <c r="N42" s="8"/>
      <c r="O42" s="8"/>
    </row>
    <row r="43" spans="1:18" ht="30" customHeight="1">
      <c r="A43" s="20"/>
      <c r="B43" s="95" t="s">
        <v>50</v>
      </c>
      <c r="C43" s="95"/>
      <c r="D43" s="95"/>
      <c r="E43" s="95"/>
      <c r="F43" s="95"/>
      <c r="G43" s="95"/>
      <c r="H43" s="95"/>
      <c r="I43" s="95"/>
      <c r="J43" s="95"/>
      <c r="K43" s="95"/>
      <c r="L43" s="95"/>
      <c r="M43" s="95"/>
      <c r="N43" s="95"/>
      <c r="O43" s="20"/>
    </row>
    <row r="44" spans="1:18" ht="19" customHeight="1">
      <c r="A44" s="8"/>
      <c r="B44" s="8"/>
      <c r="C44" s="8"/>
      <c r="D44" s="8"/>
      <c r="E44" s="8"/>
      <c r="F44" s="8"/>
      <c r="G44" s="8"/>
      <c r="H44" s="8"/>
      <c r="I44" s="8"/>
      <c r="J44" s="8"/>
      <c r="K44" s="8"/>
      <c r="L44" s="8"/>
      <c r="M44" s="13"/>
      <c r="N44" s="8"/>
      <c r="O44" s="7"/>
    </row>
    <row r="45" spans="1:18" s="4" customFormat="1" ht="20.149999999999999" customHeight="1">
      <c r="A45" s="21"/>
      <c r="B45" s="104" t="s">
        <v>12</v>
      </c>
      <c r="C45" s="104"/>
      <c r="D45" s="22"/>
      <c r="E45" s="23" t="s">
        <v>14</v>
      </c>
      <c r="F45" s="24"/>
      <c r="G45" s="22"/>
      <c r="H45" s="22"/>
      <c r="I45" s="25" t="s">
        <v>15</v>
      </c>
      <c r="J45" s="22"/>
      <c r="K45" s="21"/>
      <c r="L45" s="21"/>
      <c r="M45" s="26"/>
      <c r="N45" s="21"/>
      <c r="O45" s="27"/>
    </row>
    <row r="46" spans="1:18">
      <c r="A46" s="9"/>
      <c r="B46" s="28">
        <v>1</v>
      </c>
      <c r="C46" s="10" t="s">
        <v>10</v>
      </c>
      <c r="D46" s="8"/>
      <c r="E46" s="92" t="str">
        <f>+IF($K$39&lt;0.1,"",$K$39*(B46/12))</f>
        <v/>
      </c>
      <c r="F46" s="6" t="s">
        <v>54</v>
      </c>
      <c r="G46" s="7"/>
      <c r="H46" s="8"/>
      <c r="I46" s="8" t="s">
        <v>61</v>
      </c>
      <c r="J46" s="8"/>
      <c r="K46" s="8"/>
      <c r="L46" s="8"/>
      <c r="M46" s="13"/>
      <c r="N46" s="8"/>
      <c r="O46" s="7"/>
    </row>
    <row r="47" spans="1:18">
      <c r="A47" s="8"/>
      <c r="B47" s="9"/>
      <c r="C47" s="10"/>
      <c r="D47" s="8"/>
      <c r="E47" s="29"/>
      <c r="F47" s="6"/>
      <c r="G47" s="7"/>
      <c r="H47" s="8"/>
      <c r="I47" s="8"/>
      <c r="J47" s="8"/>
      <c r="K47" s="8"/>
      <c r="L47" s="8"/>
      <c r="M47" s="13"/>
      <c r="N47" s="8"/>
      <c r="O47" s="7"/>
      <c r="R47" s="5"/>
    </row>
    <row r="48" spans="1:18">
      <c r="A48" s="9"/>
      <c r="B48" s="28">
        <v>2</v>
      </c>
      <c r="C48" s="10" t="s">
        <v>9</v>
      </c>
      <c r="D48" s="8"/>
      <c r="E48" s="92" t="str">
        <f>+IF($K$39&lt;0.1,"",$K$39*(B48/12))</f>
        <v/>
      </c>
      <c r="F48" s="6" t="s">
        <v>54</v>
      </c>
      <c r="G48" s="7"/>
      <c r="H48" s="8"/>
      <c r="I48" s="8" t="s">
        <v>63</v>
      </c>
      <c r="J48" s="8"/>
      <c r="K48" s="8"/>
      <c r="L48" s="8"/>
      <c r="M48" s="13"/>
      <c r="N48" s="8"/>
      <c r="O48" s="7"/>
    </row>
    <row r="49" spans="1:16" ht="26.15" customHeight="1">
      <c r="A49" s="8"/>
      <c r="B49" s="8"/>
      <c r="C49" s="8"/>
      <c r="D49" s="8"/>
      <c r="E49" s="8"/>
      <c r="F49" s="8"/>
      <c r="G49" s="8"/>
      <c r="H49" s="8"/>
      <c r="I49" s="8"/>
      <c r="J49" s="8"/>
      <c r="K49" s="8"/>
      <c r="L49" s="8"/>
      <c r="M49" s="13"/>
      <c r="N49" s="8"/>
      <c r="O49" s="7"/>
    </row>
    <row r="50" spans="1:16" ht="22" customHeight="1">
      <c r="A50" s="8"/>
      <c r="B50" s="97" t="s">
        <v>2</v>
      </c>
      <c r="C50" s="97"/>
      <c r="D50" s="97"/>
      <c r="E50" s="97"/>
      <c r="F50" s="97"/>
      <c r="G50" s="97"/>
      <c r="H50" s="97"/>
      <c r="I50" s="97"/>
      <c r="J50" s="97"/>
      <c r="K50" s="97"/>
      <c r="L50" s="97"/>
      <c r="M50" s="97"/>
      <c r="N50" s="97"/>
      <c r="O50" s="97"/>
    </row>
    <row r="51" spans="1:16">
      <c r="A51" s="30"/>
      <c r="B51" s="10" t="s">
        <v>25</v>
      </c>
      <c r="C51" s="13"/>
      <c r="D51" s="13"/>
      <c r="E51" s="13"/>
      <c r="F51" s="13"/>
      <c r="G51" s="13"/>
      <c r="H51" s="13"/>
      <c r="I51" s="13"/>
      <c r="J51" s="13"/>
      <c r="K51" s="13"/>
      <c r="L51" s="13"/>
      <c r="M51" s="13"/>
      <c r="N51" s="13"/>
      <c r="O51" s="7"/>
    </row>
    <row r="52" spans="1:16" s="3" customFormat="1">
      <c r="A52" s="30"/>
      <c r="B52" s="10" t="s">
        <v>62</v>
      </c>
      <c r="C52" s="13"/>
      <c r="D52" s="13"/>
      <c r="E52" s="13"/>
      <c r="F52" s="13"/>
      <c r="G52" s="13"/>
      <c r="H52" s="13"/>
      <c r="I52" s="13"/>
      <c r="J52" s="13"/>
      <c r="K52" s="13"/>
      <c r="L52" s="13"/>
      <c r="M52" s="13"/>
      <c r="N52" s="13"/>
      <c r="O52" s="13"/>
    </row>
    <row r="53" spans="1:16">
      <c r="A53" s="103"/>
      <c r="B53" s="103"/>
      <c r="C53" s="103"/>
      <c r="D53" s="103"/>
      <c r="E53" s="103"/>
      <c r="F53" s="103"/>
      <c r="G53" s="103"/>
      <c r="H53" s="103"/>
      <c r="I53" s="103"/>
      <c r="J53" s="103"/>
      <c r="K53" s="103"/>
      <c r="L53" s="103"/>
      <c r="M53" s="103"/>
      <c r="N53" s="103"/>
      <c r="O53" s="7"/>
    </row>
    <row r="54" spans="1:16">
      <c r="A54" s="8"/>
      <c r="B54" s="112" t="s">
        <v>55</v>
      </c>
      <c r="C54" s="112"/>
      <c r="D54" s="112"/>
      <c r="E54" s="112"/>
      <c r="F54" s="112"/>
      <c r="G54" s="113"/>
      <c r="H54" s="89"/>
      <c r="I54" s="7"/>
      <c r="J54" s="7"/>
      <c r="K54" s="7"/>
      <c r="L54" s="12"/>
      <c r="M54" s="8"/>
      <c r="N54" s="8"/>
      <c r="O54" s="7"/>
    </row>
    <row r="55" spans="1:16">
      <c r="A55" s="8"/>
      <c r="B55" s="9"/>
      <c r="C55" s="8"/>
      <c r="D55" s="8"/>
      <c r="E55" s="8"/>
      <c r="F55" s="8"/>
      <c r="G55" s="8"/>
      <c r="H55" s="8"/>
      <c r="I55" s="7"/>
      <c r="J55" s="32"/>
      <c r="K55" s="32"/>
      <c r="L55" s="12"/>
      <c r="M55" s="8"/>
      <c r="N55" s="8"/>
      <c r="O55" s="7"/>
    </row>
    <row r="56" spans="1:16" ht="15" thickBot="1">
      <c r="A56" s="8"/>
      <c r="B56" s="98" t="s">
        <v>19</v>
      </c>
      <c r="C56" s="98"/>
      <c r="D56" s="98"/>
      <c r="E56" s="98"/>
      <c r="F56" s="98"/>
      <c r="G56" s="98"/>
      <c r="H56" s="8"/>
      <c r="I56" s="98" t="s">
        <v>21</v>
      </c>
      <c r="J56" s="98"/>
      <c r="K56" s="98"/>
      <c r="L56" s="98"/>
      <c r="M56" s="98"/>
      <c r="N56" s="98"/>
      <c r="O56" s="7"/>
    </row>
    <row r="57" spans="1:16" ht="24">
      <c r="A57" s="8"/>
      <c r="B57" s="70" t="s">
        <v>22</v>
      </c>
      <c r="C57" s="71" t="s">
        <v>1</v>
      </c>
      <c r="D57" s="71" t="s">
        <v>0</v>
      </c>
      <c r="E57" s="72" t="s">
        <v>20</v>
      </c>
      <c r="F57" s="99" t="s">
        <v>18</v>
      </c>
      <c r="G57" s="101" t="s">
        <v>64</v>
      </c>
      <c r="H57" s="33"/>
      <c r="I57" s="70" t="s">
        <v>22</v>
      </c>
      <c r="J57" s="71" t="s">
        <v>1</v>
      </c>
      <c r="K57" s="71" t="s">
        <v>0</v>
      </c>
      <c r="L57" s="72" t="s">
        <v>20</v>
      </c>
      <c r="M57" s="99" t="s">
        <v>18</v>
      </c>
      <c r="N57" s="101" t="s">
        <v>64</v>
      </c>
      <c r="O57" s="7"/>
    </row>
    <row r="58" spans="1:16" ht="15" thickBot="1">
      <c r="A58" s="8"/>
      <c r="B58" s="73" t="s">
        <v>3</v>
      </c>
      <c r="C58" s="74" t="s">
        <v>4</v>
      </c>
      <c r="D58" s="74" t="s">
        <v>4</v>
      </c>
      <c r="E58" s="74" t="s">
        <v>54</v>
      </c>
      <c r="F58" s="100"/>
      <c r="G58" s="102"/>
      <c r="H58" s="34"/>
      <c r="I58" s="73" t="s">
        <v>3</v>
      </c>
      <c r="J58" s="74" t="s">
        <v>4</v>
      </c>
      <c r="K58" s="74" t="s">
        <v>4</v>
      </c>
      <c r="L58" s="74" t="s">
        <v>54</v>
      </c>
      <c r="M58" s="100"/>
      <c r="N58" s="102"/>
      <c r="O58" s="7"/>
    </row>
    <row r="59" spans="1:16">
      <c r="A59" s="8"/>
      <c r="B59" s="75">
        <f t="shared" ref="B59:B64" si="0">IF((AND($H$54&gt;=4,$H$54&lt;=12)),$H$54,0)</f>
        <v>0</v>
      </c>
      <c r="C59" s="76">
        <v>10</v>
      </c>
      <c r="D59" s="76">
        <v>5</v>
      </c>
      <c r="E59" s="47">
        <f>+(B59/12)*C59*D59</f>
        <v>0</v>
      </c>
      <c r="F59" s="38" t="str">
        <f t="shared" ref="F59:F64" si="1">IF(B59&lt;1,"",(IF(E59&gt;=($E$46+($C59*$D59*$B$46/12)),"yes","no")))</f>
        <v/>
      </c>
      <c r="G59" s="39" t="str">
        <f t="shared" ref="G59:G64" si="2">IF(B59&lt;1,"",(IF(E59&gt;=($E$48+($C59*$D59*$B$48/12)),"yes","no")))</f>
        <v/>
      </c>
      <c r="H59" s="8"/>
      <c r="I59" s="75">
        <f t="shared" ref="I59:I64" si="3">IF((AND($H$54&gt;=4,$H$54&lt;=12)),$H$54,0)</f>
        <v>0</v>
      </c>
      <c r="J59" s="44"/>
      <c r="K59" s="44"/>
      <c r="L59" s="47">
        <f t="shared" ref="L59:L64" si="4">+(I59/12)*J59*K59</f>
        <v>0</v>
      </c>
      <c r="M59" s="38" t="str">
        <f t="shared" ref="M59:M64" si="5">IF(I59&lt;1,"",(IF(L59&gt;=($E$46+(J59*K59*$B$46/12)),"yes","no")))</f>
        <v/>
      </c>
      <c r="N59" s="39" t="str">
        <f t="shared" ref="N59:N64" si="6">IF(I59&lt;1,"",(IF(L59&gt;=($E$48+(J59*K59*$B$48/12)),"yes","no")))</f>
        <v/>
      </c>
      <c r="O59" s="7"/>
    </row>
    <row r="60" spans="1:16">
      <c r="A60" s="8"/>
      <c r="B60" s="77">
        <f t="shared" si="0"/>
        <v>0</v>
      </c>
      <c r="C60" s="78">
        <v>12</v>
      </c>
      <c r="D60" s="78">
        <v>6</v>
      </c>
      <c r="E60" s="48">
        <f t="shared" ref="E60:E64" si="7">+(B60/12)*C60*D60</f>
        <v>0</v>
      </c>
      <c r="F60" s="40" t="str">
        <f t="shared" si="1"/>
        <v/>
      </c>
      <c r="G60" s="41" t="str">
        <f t="shared" si="2"/>
        <v/>
      </c>
      <c r="H60" s="8"/>
      <c r="I60" s="77">
        <f t="shared" si="3"/>
        <v>0</v>
      </c>
      <c r="J60" s="45"/>
      <c r="K60" s="45"/>
      <c r="L60" s="48">
        <f t="shared" si="4"/>
        <v>0</v>
      </c>
      <c r="M60" s="40" t="str">
        <f t="shared" si="5"/>
        <v/>
      </c>
      <c r="N60" s="41" t="str">
        <f t="shared" si="6"/>
        <v/>
      </c>
      <c r="O60" s="7"/>
    </row>
    <row r="61" spans="1:16">
      <c r="A61" s="8"/>
      <c r="B61" s="77">
        <f t="shared" si="0"/>
        <v>0</v>
      </c>
      <c r="C61" s="78">
        <v>15</v>
      </c>
      <c r="D61" s="78">
        <v>8</v>
      </c>
      <c r="E61" s="48">
        <f t="shared" si="7"/>
        <v>0</v>
      </c>
      <c r="F61" s="40" t="str">
        <f t="shared" si="1"/>
        <v/>
      </c>
      <c r="G61" s="41" t="str">
        <f t="shared" si="2"/>
        <v/>
      </c>
      <c r="H61" s="8"/>
      <c r="I61" s="77">
        <f t="shared" si="3"/>
        <v>0</v>
      </c>
      <c r="J61" s="45"/>
      <c r="K61" s="45"/>
      <c r="L61" s="48">
        <f t="shared" si="4"/>
        <v>0</v>
      </c>
      <c r="M61" s="40" t="str">
        <f t="shared" si="5"/>
        <v/>
      </c>
      <c r="N61" s="41" t="str">
        <f t="shared" si="6"/>
        <v/>
      </c>
      <c r="O61" s="7"/>
    </row>
    <row r="62" spans="1:16">
      <c r="A62" s="8"/>
      <c r="B62" s="77">
        <f t="shared" si="0"/>
        <v>0</v>
      </c>
      <c r="C62" s="78">
        <v>18</v>
      </c>
      <c r="D62" s="78">
        <v>10</v>
      </c>
      <c r="E62" s="48">
        <f t="shared" si="7"/>
        <v>0</v>
      </c>
      <c r="F62" s="40" t="str">
        <f t="shared" si="1"/>
        <v/>
      </c>
      <c r="G62" s="41" t="str">
        <f t="shared" si="2"/>
        <v/>
      </c>
      <c r="H62" s="8"/>
      <c r="I62" s="77">
        <f t="shared" si="3"/>
        <v>0</v>
      </c>
      <c r="J62" s="45"/>
      <c r="K62" s="45"/>
      <c r="L62" s="48">
        <f t="shared" si="4"/>
        <v>0</v>
      </c>
      <c r="M62" s="40" t="str">
        <f t="shared" si="5"/>
        <v/>
      </c>
      <c r="N62" s="41" t="str">
        <f t="shared" si="6"/>
        <v/>
      </c>
      <c r="O62" s="7"/>
    </row>
    <row r="63" spans="1:16">
      <c r="A63" s="8"/>
      <c r="B63" s="77">
        <f t="shared" si="0"/>
        <v>0</v>
      </c>
      <c r="C63" s="78">
        <v>20</v>
      </c>
      <c r="D63" s="78">
        <v>10</v>
      </c>
      <c r="E63" s="48">
        <f t="shared" si="7"/>
        <v>0</v>
      </c>
      <c r="F63" s="40" t="str">
        <f t="shared" si="1"/>
        <v/>
      </c>
      <c r="G63" s="41" t="str">
        <f t="shared" si="2"/>
        <v/>
      </c>
      <c r="H63" s="8"/>
      <c r="I63" s="77">
        <f t="shared" si="3"/>
        <v>0</v>
      </c>
      <c r="J63" s="45"/>
      <c r="K63" s="45"/>
      <c r="L63" s="48">
        <f t="shared" si="4"/>
        <v>0</v>
      </c>
      <c r="M63" s="40" t="str">
        <f t="shared" si="5"/>
        <v/>
      </c>
      <c r="N63" s="41" t="str">
        <f t="shared" si="6"/>
        <v/>
      </c>
      <c r="O63" s="7"/>
      <c r="P63" s="1" t="s">
        <v>13</v>
      </c>
    </row>
    <row r="64" spans="1:16" ht="15" thickBot="1">
      <c r="A64" s="8"/>
      <c r="B64" s="79">
        <f t="shared" si="0"/>
        <v>0</v>
      </c>
      <c r="C64" s="80">
        <v>24</v>
      </c>
      <c r="D64" s="80">
        <v>12</v>
      </c>
      <c r="E64" s="49">
        <f t="shared" si="7"/>
        <v>0</v>
      </c>
      <c r="F64" s="42" t="str">
        <f t="shared" si="1"/>
        <v/>
      </c>
      <c r="G64" s="43" t="str">
        <f t="shared" si="2"/>
        <v/>
      </c>
      <c r="H64" s="8"/>
      <c r="I64" s="79">
        <f t="shared" si="3"/>
        <v>0</v>
      </c>
      <c r="J64" s="46"/>
      <c r="K64" s="46"/>
      <c r="L64" s="49">
        <f t="shared" si="4"/>
        <v>0</v>
      </c>
      <c r="M64" s="42" t="str">
        <f t="shared" si="5"/>
        <v/>
      </c>
      <c r="N64" s="43" t="str">
        <f t="shared" si="6"/>
        <v/>
      </c>
      <c r="O64" s="7"/>
    </row>
    <row r="65" spans="1:15">
      <c r="A65" s="7"/>
      <c r="B65" s="7"/>
      <c r="C65" s="7"/>
      <c r="D65" s="7"/>
      <c r="E65" s="7"/>
      <c r="F65" s="7"/>
      <c r="G65" s="7"/>
      <c r="H65" s="7"/>
      <c r="I65" s="7"/>
      <c r="J65" s="7"/>
      <c r="K65" s="7"/>
      <c r="L65" s="7"/>
      <c r="M65" s="7"/>
      <c r="N65" s="7"/>
      <c r="O65" s="7"/>
    </row>
    <row r="66" spans="1:15">
      <c r="A66" s="7"/>
      <c r="B66" s="7"/>
      <c r="C66" s="7"/>
      <c r="D66" s="7"/>
      <c r="E66" s="7"/>
      <c r="F66" s="7"/>
      <c r="G66" s="7"/>
      <c r="H66" s="7"/>
      <c r="I66" s="7"/>
      <c r="J66" s="7"/>
      <c r="K66" s="7"/>
      <c r="L66" s="7"/>
      <c r="M66" s="7"/>
      <c r="N66" s="7"/>
      <c r="O66" s="7"/>
    </row>
    <row r="67" spans="1:15">
      <c r="A67" s="7"/>
      <c r="B67" s="7"/>
      <c r="C67" s="7"/>
      <c r="D67" s="7"/>
      <c r="E67" s="7"/>
      <c r="F67" s="7"/>
      <c r="G67" s="7"/>
      <c r="H67" s="7"/>
      <c r="I67" s="7"/>
      <c r="J67" s="7"/>
      <c r="K67" s="7"/>
      <c r="L67" s="7"/>
      <c r="M67" s="7"/>
      <c r="N67" s="7"/>
      <c r="O67" s="7"/>
    </row>
    <row r="68" spans="1:15" ht="30" customHeight="1">
      <c r="A68" s="7"/>
      <c r="B68" s="95" t="s">
        <v>40</v>
      </c>
      <c r="C68" s="95"/>
      <c r="D68" s="95"/>
      <c r="E68" s="95"/>
      <c r="F68" s="95"/>
      <c r="G68" s="95"/>
      <c r="H68" s="95"/>
      <c r="I68" s="95"/>
      <c r="J68" s="95"/>
      <c r="K68" s="95"/>
      <c r="L68" s="95"/>
      <c r="M68" s="95"/>
      <c r="N68" s="95"/>
      <c r="O68" s="7"/>
    </row>
    <row r="69" spans="1:15" ht="18" customHeight="1">
      <c r="A69" s="7"/>
      <c r="B69" s="7"/>
      <c r="C69" s="7"/>
      <c r="D69" s="7"/>
      <c r="E69" s="7"/>
      <c r="F69" s="7"/>
      <c r="G69" s="7"/>
      <c r="H69" s="7"/>
      <c r="I69" s="7"/>
      <c r="J69" s="7"/>
      <c r="K69" s="7"/>
      <c r="L69" s="7"/>
      <c r="M69" s="16"/>
      <c r="N69" s="7"/>
      <c r="O69" s="7"/>
    </row>
    <row r="70" spans="1:15">
      <c r="A70" s="7"/>
      <c r="B70" s="7" t="s">
        <v>31</v>
      </c>
      <c r="C70" s="7"/>
      <c r="D70" s="7"/>
      <c r="E70" s="7"/>
      <c r="F70" s="7"/>
      <c r="G70" s="7"/>
      <c r="H70" s="7"/>
      <c r="I70" s="7"/>
      <c r="J70" s="7"/>
      <c r="K70" s="7"/>
      <c r="L70" s="7"/>
      <c r="M70" s="16"/>
      <c r="N70" s="7"/>
      <c r="O70" s="7"/>
    </row>
    <row r="71" spans="1:15" ht="30" customHeight="1">
      <c r="A71" s="7"/>
      <c r="B71" s="111" t="s">
        <v>65</v>
      </c>
      <c r="C71" s="111"/>
      <c r="D71" s="111"/>
      <c r="E71" s="111"/>
      <c r="F71" s="111"/>
      <c r="G71" s="111"/>
      <c r="H71" s="111"/>
      <c r="I71" s="111"/>
      <c r="J71" s="111"/>
      <c r="K71" s="111"/>
      <c r="L71" s="111"/>
      <c r="M71" s="111"/>
      <c r="N71" s="111"/>
      <c r="O71" s="7"/>
    </row>
    <row r="72" spans="1:15" ht="15" thickBot="1">
      <c r="A72" s="7"/>
      <c r="B72" s="7"/>
      <c r="C72" s="7"/>
      <c r="D72" s="7"/>
      <c r="E72" s="7"/>
      <c r="F72" s="7"/>
      <c r="G72" s="7"/>
      <c r="H72" s="7"/>
      <c r="I72" s="7"/>
      <c r="J72" s="7"/>
      <c r="K72" s="7"/>
      <c r="L72" s="7"/>
      <c r="M72" s="16"/>
      <c r="N72" s="7"/>
      <c r="O72" s="7"/>
    </row>
    <row r="73" spans="1:15" ht="43.5">
      <c r="A73" s="8"/>
      <c r="B73" s="81" t="s">
        <v>22</v>
      </c>
      <c r="C73" s="82" t="s">
        <v>1</v>
      </c>
      <c r="D73" s="82" t="s">
        <v>0</v>
      </c>
      <c r="E73" s="83" t="s">
        <v>20</v>
      </c>
      <c r="F73" s="83" t="s">
        <v>18</v>
      </c>
      <c r="G73" s="84" t="s">
        <v>23</v>
      </c>
      <c r="H73" s="13"/>
      <c r="I73" s="7"/>
      <c r="J73" s="81" t="s">
        <v>64</v>
      </c>
      <c r="K73" s="84" t="s">
        <v>23</v>
      </c>
      <c r="L73" s="7"/>
      <c r="M73" s="13"/>
      <c r="N73" s="8"/>
      <c r="O73" s="7"/>
    </row>
    <row r="74" spans="1:15" ht="15" thickBot="1">
      <c r="A74" s="8"/>
      <c r="B74" s="79">
        <f>H54</f>
        <v>0</v>
      </c>
      <c r="C74" s="46"/>
      <c r="D74" s="46"/>
      <c r="E74" s="49">
        <f>+(B74/12)*C74*D74</f>
        <v>0</v>
      </c>
      <c r="F74" s="42" t="str">
        <f>IF(E74&lt;1,"",(IF(E74&gt;=($E$46+(C74*D74*$B$46/12)),"yes","no")))</f>
        <v/>
      </c>
      <c r="G74" s="51">
        <f>IF((AND(J74="no",F74="yes")),K39*1,0)</f>
        <v>0</v>
      </c>
      <c r="H74" s="13"/>
      <c r="I74" s="7"/>
      <c r="J74" s="52" t="str">
        <f>IF(E74&lt;1,"",(IF(E74&gt;=($E$48+(C74*D74*$B$48/12)),"yes","no")))</f>
        <v/>
      </c>
      <c r="K74" s="51">
        <f>IF(J74="yes",K39*2,0)</f>
        <v>0</v>
      </c>
      <c r="L74" s="7"/>
      <c r="M74" s="13"/>
      <c r="N74" s="8"/>
      <c r="O74" s="7"/>
    </row>
    <row r="75" spans="1:15">
      <c r="A75" s="7"/>
      <c r="B75" s="7"/>
      <c r="C75" s="7"/>
      <c r="D75" s="7"/>
      <c r="E75" s="7"/>
      <c r="F75" s="7"/>
      <c r="G75" s="7"/>
      <c r="H75" s="7"/>
      <c r="I75" s="7"/>
      <c r="J75" s="7"/>
      <c r="K75" s="7"/>
      <c r="L75" s="7"/>
      <c r="M75" s="7"/>
      <c r="N75" s="7"/>
      <c r="O75" s="7"/>
    </row>
    <row r="76" spans="1:15">
      <c r="A76" s="7"/>
      <c r="B76" s="7"/>
      <c r="C76" s="7"/>
      <c r="D76" s="7"/>
      <c r="E76" s="7"/>
      <c r="F76" s="7"/>
      <c r="G76" s="7"/>
      <c r="H76" s="7"/>
      <c r="I76" s="7"/>
      <c r="J76" s="7"/>
      <c r="K76" s="7"/>
      <c r="L76" s="7"/>
      <c r="M76" s="7"/>
      <c r="N76" s="7"/>
      <c r="O76" s="7"/>
    </row>
    <row r="77" spans="1:15" ht="30" customHeight="1">
      <c r="A77" s="7"/>
      <c r="B77" s="95" t="s">
        <v>41</v>
      </c>
      <c r="C77" s="95"/>
      <c r="D77" s="95"/>
      <c r="E77" s="95"/>
      <c r="F77" s="95"/>
      <c r="G77" s="95"/>
      <c r="H77" s="95"/>
      <c r="I77" s="95"/>
      <c r="J77" s="95"/>
      <c r="K77" s="95"/>
      <c r="L77" s="95"/>
      <c r="M77" s="95"/>
      <c r="N77" s="95"/>
      <c r="O77" s="7"/>
    </row>
    <row r="78" spans="1:15" ht="25" customHeight="1" thickBot="1">
      <c r="A78" s="7"/>
      <c r="B78" s="7"/>
      <c r="C78" s="7"/>
      <c r="D78" s="7"/>
      <c r="E78" s="7"/>
      <c r="F78" s="7"/>
      <c r="G78" s="7"/>
      <c r="H78" s="7"/>
      <c r="I78" s="7"/>
      <c r="J78" s="7"/>
      <c r="K78" s="7"/>
      <c r="L78" s="7"/>
      <c r="M78" s="7"/>
      <c r="N78" s="7"/>
      <c r="O78" s="7"/>
    </row>
    <row r="79" spans="1:15" ht="43.5">
      <c r="A79" s="8"/>
      <c r="B79" s="81" t="s">
        <v>22</v>
      </c>
      <c r="C79" s="82" t="s">
        <v>1</v>
      </c>
      <c r="D79" s="82" t="s">
        <v>0</v>
      </c>
      <c r="E79" s="83" t="s">
        <v>20</v>
      </c>
      <c r="F79" s="83" t="s">
        <v>18</v>
      </c>
      <c r="G79" s="84" t="s">
        <v>24</v>
      </c>
      <c r="H79" s="13"/>
      <c r="I79" s="8"/>
      <c r="J79" s="81" t="s">
        <v>64</v>
      </c>
      <c r="K79" s="84" t="s">
        <v>24</v>
      </c>
      <c r="L79" s="8"/>
      <c r="M79" s="8"/>
      <c r="N79" s="7"/>
      <c r="O79" s="7"/>
    </row>
    <row r="80" spans="1:15" ht="15" thickBot="1">
      <c r="A80" s="8"/>
      <c r="B80" s="79">
        <f>H54</f>
        <v>0</v>
      </c>
      <c r="C80" s="42">
        <f>C74</f>
        <v>0</v>
      </c>
      <c r="D80" s="42">
        <f>D74</f>
        <v>0</v>
      </c>
      <c r="E80" s="49"/>
      <c r="F80" s="42" t="str">
        <f>IF(E80&lt;1,"",(IF(E80&gt;=($E$46+(C80*D80*$B$46/12)),"yes","no")))</f>
        <v/>
      </c>
      <c r="G80" s="50">
        <f>IF((AND($J$80="no",$F$80="yes")),($K$39/1000)*3*0.1,0)</f>
        <v>0</v>
      </c>
      <c r="H80" s="88" t="s">
        <v>5</v>
      </c>
      <c r="I80" s="8"/>
      <c r="J80" s="52" t="str">
        <f>IF(E80&lt;1,"",IF(K74&gt;0,"yes","no"))</f>
        <v/>
      </c>
      <c r="K80" s="53">
        <f>IF($J$80="yes",($K$39/1000)*3*0.25,0)</f>
        <v>0</v>
      </c>
      <c r="L80" s="85" t="s">
        <v>5</v>
      </c>
      <c r="M80" s="7"/>
      <c r="N80" s="7"/>
      <c r="O80" s="7"/>
    </row>
    <row r="81" spans="1:15" ht="15" thickBot="1">
      <c r="A81" s="8"/>
      <c r="B81" s="13"/>
      <c r="C81" s="31"/>
      <c r="D81" s="31"/>
      <c r="E81" s="31"/>
      <c r="F81" s="31"/>
      <c r="G81" s="54">
        <f>IF((AND($J$80="no",$F$80="yes")),G80*12,0)</f>
        <v>0</v>
      </c>
      <c r="H81" s="88" t="s">
        <v>6</v>
      </c>
      <c r="I81" s="8"/>
      <c r="J81" s="31"/>
      <c r="K81" s="54">
        <f>IF($J$80="yes",K80*12,0)</f>
        <v>0</v>
      </c>
      <c r="L81" s="88" t="s">
        <v>6</v>
      </c>
      <c r="M81" s="8"/>
      <c r="N81" s="7"/>
      <c r="O81" s="7"/>
    </row>
    <row r="82" spans="1:15">
      <c r="A82" s="11"/>
      <c r="B82" s="11"/>
      <c r="C82" s="11"/>
      <c r="D82" s="11"/>
      <c r="E82" s="11"/>
      <c r="F82" s="11"/>
      <c r="G82" s="11"/>
      <c r="H82" s="11"/>
      <c r="I82" s="11"/>
      <c r="J82" s="11"/>
      <c r="K82" s="11"/>
      <c r="L82" s="11"/>
      <c r="M82" s="12"/>
      <c r="N82" s="11"/>
      <c r="O82" s="7"/>
    </row>
    <row r="83" spans="1:15">
      <c r="A83" s="35"/>
      <c r="B83" s="35"/>
      <c r="C83" s="35"/>
      <c r="D83" s="35"/>
      <c r="E83" s="35"/>
      <c r="F83" s="35"/>
      <c r="G83" s="35"/>
      <c r="H83" s="35"/>
      <c r="I83" s="35"/>
      <c r="J83" s="35"/>
      <c r="K83" s="35"/>
      <c r="L83" s="35"/>
      <c r="M83" s="36"/>
      <c r="N83" s="35"/>
      <c r="O83" s="7"/>
    </row>
    <row r="84" spans="1:15">
      <c r="A84" s="7"/>
      <c r="B84" s="7"/>
      <c r="C84" s="7"/>
      <c r="D84" s="7"/>
      <c r="E84" s="7"/>
      <c r="F84" s="7"/>
      <c r="G84" s="7"/>
      <c r="H84" s="7"/>
      <c r="I84" s="7"/>
      <c r="J84" s="7"/>
      <c r="K84" s="7"/>
      <c r="L84" s="7"/>
      <c r="M84" s="16"/>
      <c r="N84" s="7"/>
      <c r="O84" s="7"/>
    </row>
  </sheetData>
  <sheetProtection selectLockedCells="1"/>
  <mergeCells count="19">
    <mergeCell ref="B71:N71"/>
    <mergeCell ref="B54:G54"/>
    <mergeCell ref="B68:N68"/>
    <mergeCell ref="B77:N77"/>
    <mergeCell ref="B2:N2"/>
    <mergeCell ref="B50:O50"/>
    <mergeCell ref="B56:G56"/>
    <mergeCell ref="I56:N56"/>
    <mergeCell ref="F57:F58"/>
    <mergeCell ref="G57:G58"/>
    <mergeCell ref="M57:M58"/>
    <mergeCell ref="N57:N58"/>
    <mergeCell ref="A53:N53"/>
    <mergeCell ref="B45:C45"/>
    <mergeCell ref="D4:G4"/>
    <mergeCell ref="L4:M4"/>
    <mergeCell ref="L8:M8"/>
    <mergeCell ref="B11:N11"/>
    <mergeCell ref="B43:N43"/>
  </mergeCells>
  <printOptions horizontalCentered="1"/>
  <pageMargins left="0.7" right="0.7" top="0.5" bottom="0.5" header="0.3" footer="0.3"/>
  <pageSetup scale="76" fitToHeight="0" orientation="portrait" verticalDpi="1200" r:id="rId1"/>
  <rowBreaks count="1" manualBreakCount="1">
    <brk id="49" max="16383" man="1"/>
  </rowBreaks>
  <ignoredErrors>
    <ignoredError sqref="E48 K29:K32 K34:K4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Calculator</vt:lpstr>
      <vt:lpstr>Calculator!Print_Area</vt:lpstr>
      <vt:lpstr>Calculator!Print_Titles</vt:lpstr>
    </vt:vector>
  </TitlesOfParts>
  <Company>City of Peoria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Klopfenstein</dc:creator>
  <cp:lastModifiedBy>Krista Tippey</cp:lastModifiedBy>
  <cp:lastPrinted>2019-10-14T19:29:07Z</cp:lastPrinted>
  <dcterms:created xsi:type="dcterms:W3CDTF">2018-06-22T13:15:19Z</dcterms:created>
  <dcterms:modified xsi:type="dcterms:W3CDTF">2022-07-13T16:13:27Z</dcterms:modified>
</cp:coreProperties>
</file>